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PAMI Cash Naira" sheetId="1" r:id="rId1"/>
    <sheet name="PAMI GTB Dollar" sheetId="2" r:id="rId2"/>
    <sheet name="PAMI GTB Naira" sheetId="3" r:id="rId3"/>
    <sheet name="Jan 2018" sheetId="4" r:id="rId4"/>
    <sheet name="Feb 2018" sheetId="5" r:id="rId5"/>
    <sheet name="April 2018" sheetId="6" r:id="rId6"/>
    <sheet name="May 2018" sheetId="7" r:id="rId7"/>
    <sheet name="June 2018" sheetId="8" r:id="rId8"/>
    <sheet name="Jan gt $ rec." sheetId="9" r:id="rId9"/>
    <sheet name="Feb gt $ rec." sheetId="10" r:id="rId10"/>
    <sheet name="Mar_2 gt $ rec. " sheetId="11" r:id="rId11"/>
    <sheet name="Apri gt $ rec." sheetId="12" r:id="rId12"/>
    <sheet name="May gt $ rec." sheetId="13" r:id="rId13"/>
    <sheet name="June gt $ rec." sheetId="14" r:id="rId14"/>
    <sheet name="Sources &amp; Uses (2)" sheetId="15" r:id="rId15"/>
    <sheet name="PAMI GTB Dollar Statement" sheetId="16" r:id="rId16"/>
    <sheet name="PAMI GTB Naira Statement." sheetId="17" r:id="rId17"/>
    <sheet name="DLIs" sheetId="18" r:id="rId18"/>
    <sheet name="Reconciliation" sheetId="19" r:id="rId19"/>
    <sheet name="Statement of sources &amp; uses" sheetId="20" r:id="rId20"/>
  </sheets>
  <definedNames>
    <definedName name="HTML_1">'PAMI GTB Dollar Statement'!$A$1:$I$78</definedName>
    <definedName name="HTML_2">'PAMI GTB Dollar Statement'!$A$1:$D$5</definedName>
    <definedName name="HTML_3">'PAMI GTB Dollar Statement'!$A$6:$B$16</definedName>
    <definedName name="HTML_4">'PAMI GTB Dollar Statement'!$A$18:$G$78</definedName>
    <definedName name="HTML_5">'PAMI GTB Dollar Statement'!$A$18:$G$70</definedName>
    <definedName name="HTML_all">'PAMI GTB Dollar Statement'!$A$1:$I$78</definedName>
    <definedName name="HTML_tables">'PAMI GTB Dollar Statement'!$A$1:$A$1</definedName>
    <definedName name="HTML__dgtrans">'PAMI GTB Dollar Statement'!$A$18:$G$70</definedName>
  </definedNames>
  <calcPr fullCalcOnLoad="1"/>
</workbook>
</file>

<file path=xl/comments15.xml><?xml version="1.0" encoding="utf-8"?>
<comments xmlns="http://schemas.openxmlformats.org/spreadsheetml/2006/main">
  <authors>
    <author> </author>
  </authors>
  <commentList>
    <comment ref="A25" authorId="0">
      <text>
        <r>
          <rPr>
            <b/>
            <sz val="9"/>
            <color indexed="63"/>
            <rFont val="Tahoma"/>
            <family val="2"/>
          </rPr>
          <t>Test:Witholding Tax deducted</t>
        </r>
      </text>
    </comment>
  </commentList>
</comments>
</file>

<file path=xl/comments18.xml><?xml version="1.0" encoding="utf-8"?>
<comments xmlns="http://schemas.openxmlformats.org/spreadsheetml/2006/main">
  <authors>
    <author> </author>
  </authors>
  <commentList>
    <comment ref="A19" authorId="0">
      <text>
        <r>
          <rPr>
            <b/>
            <sz val="9"/>
            <color indexed="8"/>
            <rFont val="Tahoma"/>
            <family val="0"/>
          </rPr>
          <t xml:space="preserve">austech15:
</t>
        </r>
        <r>
          <rPr>
            <sz val="9"/>
            <color indexed="8"/>
            <rFont val="Tahoma"/>
            <family val="0"/>
          </rPr>
          <t>2 regional students were reported and verified</t>
        </r>
      </text>
    </comment>
    <comment ref="B1" authorId="0">
      <text>
        <r>
          <rPr>
            <b/>
            <sz val="9"/>
            <color indexed="8"/>
            <rFont val="Tahoma"/>
            <family val="0"/>
          </rPr>
          <t xml:space="preserve">austech15:
</t>
        </r>
        <r>
          <rPr>
            <sz val="9"/>
            <color indexed="8"/>
            <rFont val="Tahoma"/>
            <family val="0"/>
          </rPr>
          <t>I think this should be for 2016/2017</t>
        </r>
      </text>
    </comment>
  </commentList>
</comments>
</file>

<file path=xl/sharedStrings.xml><?xml version="1.0" encoding="utf-8"?>
<sst xmlns="http://schemas.openxmlformats.org/spreadsheetml/2006/main" count="1733" uniqueCount="651">
  <si>
    <t>AUST PAMI Project</t>
  </si>
  <si>
    <t>PAMI Cash Naira A/c  Book</t>
  </si>
  <si>
    <t>1-Jan-2018 to 30-Jun-2018</t>
  </si>
  <si>
    <t>Date</t>
  </si>
  <si>
    <t>Particulars</t>
  </si>
  <si>
    <t>Vch Type</t>
  </si>
  <si>
    <t>Vch No.</t>
  </si>
  <si>
    <t>Debit</t>
  </si>
  <si>
    <t>Credit</t>
  </si>
  <si>
    <t>Balance</t>
  </si>
  <si>
    <t>Cr</t>
  </si>
  <si>
    <t>Opening Balance</t>
  </si>
  <si>
    <t>Dr</t>
  </si>
  <si>
    <t>Entertainment Expenses</t>
  </si>
  <si>
    <t>PAMI Cash Naira Payment</t>
  </si>
  <si>
    <t>1</t>
  </si>
  <si>
    <t>purchase of drinks during NUC/World bank visit to AUST to Bolade</t>
  </si>
  <si>
    <t>2</t>
  </si>
  <si>
    <t>Being purchase of refreshment served at pasmat workshop. 007978. Paulina Jekeli</t>
  </si>
  <si>
    <t>PAMI GTB Naira A/c</t>
  </si>
  <si>
    <t>PAMI GTB Naira Paymnt Voucher</t>
  </si>
  <si>
    <t>AUST/PAMI/GTGNG/00010060</t>
  </si>
  <si>
    <t>Being cash advance for office cash operation to Ahmed Aliyu</t>
  </si>
  <si>
    <t>3</t>
  </si>
  <si>
    <t>Being reimbursement for purchase  of water beverages and snacks for PAMI external Auditors to Esele Egbele</t>
  </si>
  <si>
    <t>4</t>
  </si>
  <si>
    <t>Reimbursement for lunch for external Auditors &amp; account staff during PAMI audit to Esele Egbele</t>
  </si>
  <si>
    <t>Closing Balance</t>
  </si>
  <si>
    <t>PAMI GTB  Dollar A/c  Book</t>
  </si>
  <si>
    <t>Students' Travel Fellowship</t>
  </si>
  <si>
    <t>PAMI GTB Dollar Pymnt Voucher</t>
  </si>
  <si>
    <t>@</t>
  </si>
  <si>
    <t>Being payment for Per-diem, for PAMI scholar travel fellowship to WPI to Edward Ampaw</t>
  </si>
  <si>
    <t>Regional and International Partnership</t>
  </si>
  <si>
    <t>Being payment for PAMI partner withdrawal for Prof Nima Rahbar group at WPI to Worcester polytechnic institute.</t>
  </si>
  <si>
    <t>Being payment forn PAMI partner withdrawal for Prof Wole Sobojeye group at WPI to Worcester polytechnic institute</t>
  </si>
  <si>
    <t>Conferences/Seminars Expenses</t>
  </si>
  <si>
    <t>Being payment for per-diem, hotel, mtv and local transportation for trip to Triete Italy to Prof Kingston Nyamapfene</t>
  </si>
  <si>
    <t>Journal</t>
  </si>
  <si>
    <t>Being fund transfered to PAMI Dollar by Che Randy that was payed to Winston Sobojeye on her behalf on 24/10/2017.</t>
  </si>
  <si>
    <t>5</t>
  </si>
  <si>
    <t>Payment for MTV, per-diem for PAMI travel fellowship to Tido Tiwa Stanislas</t>
  </si>
  <si>
    <t>Student Caution Fee</t>
  </si>
  <si>
    <t>Being cautiom fee mistakely credited into PAMI GT Dollar account instead of school fee dollar account on 6/2/2018</t>
  </si>
  <si>
    <t>6</t>
  </si>
  <si>
    <t>Being student caution fee transfered from PAMI GTB dollar which was mistakely deposited on 6/2/2018</t>
  </si>
  <si>
    <t>IT Expenses</t>
  </si>
  <si>
    <t>Being payment for PAMI website hosting with digital ocean to Adesuyan Adebobola</t>
  </si>
  <si>
    <t>7</t>
  </si>
  <si>
    <t>Being conversion of the sum of $150,000 from Dollar Account to Naira Account.</t>
  </si>
  <si>
    <t>Faculty Travel/Support</t>
  </si>
  <si>
    <t>8</t>
  </si>
  <si>
    <t>Being payment for Per-diem, hotel, local transportation and visa fee for Dr Shola, Prof Onwualu and Dr Jame for trip to Kigali, Italy to Dr shola Odusanyan.</t>
  </si>
  <si>
    <t>Student Scholarship Expense A/c</t>
  </si>
  <si>
    <t>9</t>
  </si>
  <si>
    <t>Being payment with respect to Ph.D and M.Sc Scholarship to AUST Account</t>
  </si>
  <si>
    <t>Bank Charges</t>
  </si>
  <si>
    <t>Being  bank charges for the month of March 2018</t>
  </si>
  <si>
    <t>10</t>
  </si>
  <si>
    <t>Being fund conversion from PAMI GTB Dollar to PAMI Naira account.</t>
  </si>
  <si>
    <t>11</t>
  </si>
  <si>
    <t>Conversion of fund from PAMI Dollar to PAMI Naira Account</t>
  </si>
  <si>
    <t>Being bank charges for the month of April 2018</t>
  </si>
  <si>
    <t>12</t>
  </si>
  <si>
    <t>Being payment of per-diem, hotel, airfare and local transportation  for ACE conference in Burkina-Faso to Mr Ben Okonkwo</t>
  </si>
  <si>
    <t>13</t>
  </si>
  <si>
    <t>Being payment for per-diem, hotel, airfare for ACE conference in Burkina-Faso to Victoria Agbo</t>
  </si>
  <si>
    <t>14</t>
  </si>
  <si>
    <t>Being payment of per-diem, hotel, airfare and local transportation for ACE conference  in Burkina-Faso to Dr Shola Odusanyan</t>
  </si>
  <si>
    <t>15</t>
  </si>
  <si>
    <t>Being payment for per-diem accomodation, local transportation and airfare for Emeso, Ezewanfor and Foba to attend ACE workshop in Burkina -Faso to Tracey Ofoegbu</t>
  </si>
  <si>
    <t>16</t>
  </si>
  <si>
    <t>Being payment of per-diem, accomodation,local transportation and airfare to attend ACE conference in Ouagadougou to Tracey Ofoegbu</t>
  </si>
  <si>
    <t>17</t>
  </si>
  <si>
    <t>Being payment for per-diem, hotel, airfare and local transportation  for Prof Onwualu  on  ACE conference in Burkina-Faso to Dr Shola Odunsanya</t>
  </si>
  <si>
    <t>18</t>
  </si>
  <si>
    <t>Being payment of per-diem for PAMI travel fellowship to Danyuo Yiporo.</t>
  </si>
  <si>
    <t>19</t>
  </si>
  <si>
    <t>Being payment for PAMI travel fellowship to Arthur Emmaunel Kwesi</t>
  </si>
  <si>
    <t>Training Workshop</t>
  </si>
  <si>
    <t>20</t>
  </si>
  <si>
    <t>Being payment for per-diem for staff participating in research communication workshop in Ghana to Obioha  Atuloma</t>
  </si>
  <si>
    <t>21</t>
  </si>
  <si>
    <t>Being Conversion of the sum of $30,000 from PAMI Dollar to Pami Naira Account</t>
  </si>
  <si>
    <t>PAMI GTB Dollar Pymt Voucher</t>
  </si>
  <si>
    <t>Being reimbursement for visa processing fee to Dr Foba.</t>
  </si>
  <si>
    <t>Being bank charges for the month of May 2018</t>
  </si>
  <si>
    <t>Cash Advance - Paulina Jekeli</t>
  </si>
  <si>
    <t>22</t>
  </si>
  <si>
    <t>Being loan granted to 3 PASET student, Pauline, Baptiste and Richard  Koeeh to Paulina Jekeli Ejima.</t>
  </si>
  <si>
    <t>Being bank charges for the month of June 2018</t>
  </si>
  <si>
    <t>PAMI GTB Naira A/c  Book</t>
  </si>
  <si>
    <t>AUST/PAMI/GTGNG/00010001</t>
  </si>
  <si>
    <t>Being payment for flight ticket for PAMI travel scholar (Ebechidi Nnaemka) to  Kindred travel and tours</t>
  </si>
  <si>
    <t>AUST/PAMI/GTGNG/00010002</t>
  </si>
  <si>
    <t>Being payment of flight ticket for PAMI travel scholar (Edward Ampaw) to USA for research to Kindred travels &amp; tours.</t>
  </si>
  <si>
    <t>Travelling &amp; Transport - Local</t>
  </si>
  <si>
    <t>AUST/PAMI/GTGNG/00010003</t>
  </si>
  <si>
    <t>Being payment for flight ticket for AUST president to portharcourt for meeting to kindred travels &amp; tours</t>
  </si>
  <si>
    <t>AUST/PAMI/GTGNG/00010004</t>
  </si>
  <si>
    <t>Being payment for fight ticket for Dr saka Matemilola during AUST innovation and industry day.</t>
  </si>
  <si>
    <t>AUST/PAMI/GTGNG/00010005</t>
  </si>
  <si>
    <t>Being payment for refreshment during PAMI implementation meeting  to Obioha Atulomah</t>
  </si>
  <si>
    <t>AUST/PAMI/GTGNG/00010006</t>
  </si>
  <si>
    <t>Being payment to flight ticket for Dr Abdukadir Mukhtar for his trip to Italy to Kindred travel and tour Ltd.</t>
  </si>
  <si>
    <t>Being bank charges for the month of January 2018</t>
  </si>
  <si>
    <t>AUST/PAMI/GTGNG/00010007</t>
  </si>
  <si>
    <t>Being payment for flight ticket for PAMI travel fellowship (Tido Tiwa Stanislas) to Kindred travels and tours</t>
  </si>
  <si>
    <t>AUST/PAMI/GTGNG/00010008</t>
  </si>
  <si>
    <t>Reimbursement for local transportation to Adetuji Adelana Rasak.</t>
  </si>
  <si>
    <t>AUST/PAMI/GTGNG/00010009</t>
  </si>
  <si>
    <t>Being payment for posters, handbills &amp; award plaque for AMRS workshop to Momoh Shaibu Ige</t>
  </si>
  <si>
    <t>AUST/PAMI/GTGNG/00010010</t>
  </si>
  <si>
    <t>Reimbursement for refreshment during NUC/World visit to AUST to Bolade Igbagbo</t>
  </si>
  <si>
    <t>Adm / Faculty Provision Expense</t>
  </si>
  <si>
    <t>AUST/PAMI/GTGNG/00010011</t>
  </si>
  <si>
    <t>Being payment of flight ticket for Dr Adetunji from Abj to Ibadan to work on MSc thesis in AUST to Kindred Travel and Tours.</t>
  </si>
  <si>
    <t>(as per details)</t>
  </si>
  <si>
    <t>AUST/PAMI/GTGNG/00010012</t>
  </si>
  <si>
    <t>Land and Building @ Cost</t>
  </si>
  <si>
    <t>Withholding Tax Payable- PAMI</t>
  </si>
  <si>
    <t>Being accual for finnal payment of drilling of new borehole for ADB lab. Rockwell exploration Ltd</t>
  </si>
  <si>
    <t>Pasmat Expenses</t>
  </si>
  <si>
    <t>AUST/PAMI/GTGNG/00010013</t>
  </si>
  <si>
    <t>Being balance payment for Photo &amp; video coverage for MS4SSA &amp; PASMAT 4 workshop to Mgbeson Media.</t>
  </si>
  <si>
    <t>Staff Training</t>
  </si>
  <si>
    <t>AUST/PAMI/GTGNG/00010014</t>
  </si>
  <si>
    <t>Being payment for staff  registration fee for Osoba and Tracey training in lagos to Phillips consulting  Ltd</t>
  </si>
  <si>
    <t>Being bank charges for the month of Feb 2018</t>
  </si>
  <si>
    <t>AUST/PAMI/GTGNG/00010015</t>
  </si>
  <si>
    <t>Payment for per-diem, hotel, flight ticket and local transportation for staff training in Lagos Osoba Inegbenose E</t>
  </si>
  <si>
    <t>AUST/PAMI/GTGNG/00010016</t>
  </si>
  <si>
    <t>Payment for per-diem, hotel, flight ticket &amp; local transportation for staff training in Lagos Tracey Ofegbu</t>
  </si>
  <si>
    <t>Bio Metrics Goe Consult Ltd</t>
  </si>
  <si>
    <t>Pami GTB Naira Receipt V</t>
  </si>
  <si>
    <t>Being revenue from the laboratory from  Metrics Geo Comsult Ltd</t>
  </si>
  <si>
    <t>Cash Advance- Igbagbo Bolade</t>
  </si>
  <si>
    <t>AUST/PAMI/GTGNG/00010017</t>
  </si>
  <si>
    <t>Cash advance for refreshment during Ph.D colloqium to Bolade Igbagbo</t>
  </si>
  <si>
    <t>PAMI GTB  Dollar A/c</t>
  </si>
  <si>
    <t>Repairs &amp; Maintenance-Building</t>
  </si>
  <si>
    <t>AUST/PAMI/GTGNG/00010018</t>
  </si>
  <si>
    <t>Cash advance for work &amp; labour in ADB lab saver room</t>
  </si>
  <si>
    <t>Cash Advance- Tracey Odigie</t>
  </si>
  <si>
    <t>AUST/PAMI/GTGNG/00010019</t>
  </si>
  <si>
    <t>Cash advance  for refreshment &amp; logistic for world bank, AAU supervidion visit to  Tracey</t>
  </si>
  <si>
    <t>AUST/PAMI/GTGNG/00010020</t>
  </si>
  <si>
    <t>Chibek Instruments Ltd</t>
  </si>
  <si>
    <t>Witholding Tax Payable</t>
  </si>
  <si>
    <t>Being payment for supply and installation of XRD machine to PAMI laboratory to Chibek Instruments</t>
  </si>
  <si>
    <t>AUST/PAMI/GTGNG/00010021</t>
  </si>
  <si>
    <t>Being payment of refreshment and lunch served during world bank, AAU &amp; NUC visit to AUST to SF Spice Platters Ltd.</t>
  </si>
  <si>
    <t>AUST/PAMI/GTGNG/00010022</t>
  </si>
  <si>
    <t>Reimburement for meal served during PhD colloquim to Bolade Igbagbo</t>
  </si>
  <si>
    <t>AUST/PAMI/GTGNG/00010023</t>
  </si>
  <si>
    <t>Being payment for Enspire hub (Judges) for AMRS workshop in AUST to Network of incubators &amp; innovation in Nig.</t>
  </si>
  <si>
    <t>AUST/PAMI/GTGNG/00010024</t>
  </si>
  <si>
    <t>Repairs and Maintenance- Electrical</t>
  </si>
  <si>
    <t>Being payment for electrical materials for powering of ADB server room to Juscas Concept</t>
  </si>
  <si>
    <t>AUST/PAMI/GTGNG/00010025</t>
  </si>
  <si>
    <t>Being payment for meal served during PhD colloquim to Woktel International</t>
  </si>
  <si>
    <t>Ajayi Eunice Omozusi</t>
  </si>
  <si>
    <t>Being amount paid for laboratory analysis</t>
  </si>
  <si>
    <t>AUST/PAMI/GTGNG/00010026</t>
  </si>
  <si>
    <t>Payment for registration fee for staff training in Lagos  to  Phillips  consulting Ltd.</t>
  </si>
  <si>
    <t>AUST/PAMI/GTGNG/00010027</t>
  </si>
  <si>
    <t>Payment registration fee for staff training in Lagos (Obioha) to Pau School of Media &amp; Communication</t>
  </si>
  <si>
    <t>Cash Advance- Victoria Agbo</t>
  </si>
  <si>
    <t>AUST/PAMI/GTGNG/00010028</t>
  </si>
  <si>
    <t>Cash Advance for airtime for calls  to PAMI scholars &amp; PASMAT participant in respect of ACE verification survey to Victoria Agbo</t>
  </si>
  <si>
    <t>Being bank charges for the month of March 2018</t>
  </si>
  <si>
    <t>AUST/PAMI/GTGNG/00010029</t>
  </si>
  <si>
    <t>Payment for per diem hotel MTV and local transportation for staff training in Lagos to Adeyemi Adebowale</t>
  </si>
  <si>
    <t>AUST/PAMI/GTGNG/00010030</t>
  </si>
  <si>
    <t>Payment for flight ticket for trip to Kigali, Rwanda for MS4SSA activity for  Dr Ajogbeje, Odunsanyan and Prof Onwualu to Kindred travel</t>
  </si>
  <si>
    <t>AUST/PAMI/GTGNG/00010031</t>
  </si>
  <si>
    <t>Office Stationeries, Printing and Supplies</t>
  </si>
  <si>
    <t>Being payment for designing and printing of PAMI news letter quarterly Jan- March 2018 to Awodebe Global Venture Ltd.</t>
  </si>
  <si>
    <t>Debtors- Awodebe Gloal Ventures</t>
  </si>
  <si>
    <t>Being Overpayment to Awodebe Global Ventures with respect to PAMI  news letter quarterly Jan - March 2018</t>
  </si>
  <si>
    <t>AUST/PAMI/GTGNG/00010032</t>
  </si>
  <si>
    <t>Payment for local flight ticket from Abuja to Ibadan for ACE conference  to Travel Star</t>
  </si>
  <si>
    <t>AUST/PAMI/GTGNG/00010033</t>
  </si>
  <si>
    <t>Payment for Per diem, Hotel &amp; MTV for 6th ACE  National project to Dr Shola Odusanyan</t>
  </si>
  <si>
    <t>AUST/PAMI/GTGNG/00010034</t>
  </si>
  <si>
    <t>Payment for per diem, Hotel &amp; MTV for 6th ACE National Poject  to Prof Peter Onwualu</t>
  </si>
  <si>
    <t>AUST/PAMI/GTGNG/00010035</t>
  </si>
  <si>
    <t>Payment for per diem, hotel &amp; mtv for 6th ACE National Project in Lagos to Prof Kingston Nyamapfene</t>
  </si>
  <si>
    <t>AUST/PAMI/GTGNG/00010036</t>
  </si>
  <si>
    <t>Being part-payment for staff &amp; students participation in ACE conference in Burkina-Faso to Upedi Trave &amp; tours</t>
  </si>
  <si>
    <t>AUST/PAMI/GTGNG/00010037</t>
  </si>
  <si>
    <t>Being payment for local flight ticket for Mr Obioha Atuloma for staff training in lagos to Kindred Travel &amp; tours</t>
  </si>
  <si>
    <t>AUST/PAMI/GTGNG/00010038</t>
  </si>
  <si>
    <t>Being Balance payment for staff and student participating in ACE conference workshop in Bukina-Faso to Upedi Travel &amp; tours</t>
  </si>
  <si>
    <t>AUST/PAMI/GTGNG/00010039</t>
  </si>
  <si>
    <t>Payment for Per diem, hotel,MTV &amp; local transportation for Staff training in lagos Obioha Atuloma</t>
  </si>
  <si>
    <t>AUST/PAMI/GTGNG/00010040</t>
  </si>
  <si>
    <t>Payment of registration fee for staff training in lagos Victoria Agbo to Phillips Consulting</t>
  </si>
  <si>
    <t>AUST/PAMI/GTGNG/00010041</t>
  </si>
  <si>
    <t>Payment for purchase of Data for ACE 1 conference Dr Hakeem Bello</t>
  </si>
  <si>
    <t>Internet Suscription</t>
  </si>
  <si>
    <t>AUST/PAMI/GTGNG/00010042</t>
  </si>
  <si>
    <t>Being payment for subscription &amp; renewal of NGREN for 2018 to committee of Vice chancellor.</t>
  </si>
  <si>
    <t>AUST/PAMI/GTGNG/00010043</t>
  </si>
  <si>
    <t>Payment for flight ticket for staff  workshop in Ouagadougon  in Bukina-Faso (Victoria Agbo) to  TravelStar</t>
  </si>
  <si>
    <t>Being refund of overpayment by Awodebe to PAMI Project  which was paid on 11/4/2018</t>
  </si>
  <si>
    <t>AUST/PAMI/GTGNG/00010044</t>
  </si>
  <si>
    <t>Payment of reschedule of flight ticket for staff traning in  Lagos Obioha Atulomah to Kindred Travels</t>
  </si>
  <si>
    <t>AUST/PAMI/GTGNG/00010045</t>
  </si>
  <si>
    <t>Being payment for MultiWan &amp; Aggregation to 54 Bit Innovations</t>
  </si>
  <si>
    <t>Cash Advance- Bidemi Ojo</t>
  </si>
  <si>
    <t>AUST/PAMI/GTGNG/00010046</t>
  </si>
  <si>
    <t>Being csah advance for ADB wireless installation point &amp; networking cables to Bidemi Ojo</t>
  </si>
  <si>
    <t>AUST/PAMI/GTGNG/00010047</t>
  </si>
  <si>
    <t>Being payment for flight ticket for Mr Obioha for participating in a workshop in Ghana to Kindred Travels and Tours</t>
  </si>
  <si>
    <t>AUST/PAMI/GTGNG/00010048</t>
  </si>
  <si>
    <t>Payment of flight ticket to PAMI travel scholar Authur Emmanuel Kwesi to Travelstar</t>
  </si>
  <si>
    <t>AUST/PAMI/GTGNG/00010049</t>
  </si>
  <si>
    <t>Being payment for photograhs of the university ground lab, lab equipment and faculty</t>
  </si>
  <si>
    <t>AUST/PAMI/GTGNG/00010050</t>
  </si>
  <si>
    <t>Being payment for flight ticket (Mr Ben)s for staff training in lagos to TravelStar.</t>
  </si>
  <si>
    <t>AUST/PAMI/GTGNG/00010051</t>
  </si>
  <si>
    <t>Being reimbursement for the production of flyers, banner during ACE exhibition in Ouagadougou to Prof Peter Onwualu</t>
  </si>
  <si>
    <t>Research Fund</t>
  </si>
  <si>
    <t>AUST/PAMI/GTGNG/00010052</t>
  </si>
  <si>
    <t>Being fund for PAMI scholar to carry out research to Gina Chukwu</t>
  </si>
  <si>
    <t>AUST/PAMI/GTGNG/00010053</t>
  </si>
  <si>
    <t>Being reimbursement for flight ticket and local transportation  during AMR inovation and industry day to Prof  David Ogbe.</t>
  </si>
  <si>
    <t>AUST/PAMI/GTGNG/00010054</t>
  </si>
  <si>
    <t>Being payment of course fee for capacity streghtening workshop for procurement  officer (Morgan Leo) to Federal University of Owerri.</t>
  </si>
  <si>
    <t>AUST/PAMI/GTGNG/00010055</t>
  </si>
  <si>
    <t>Being payment  for per-diem, hotel, MTV and local transportation for a staff  participating in a workshop in Owerri to Morgan Leo.</t>
  </si>
  <si>
    <t>AUST/PAMI/GTGNG/00010056</t>
  </si>
  <si>
    <t>Being payment for flight ticket for workshop in Owerri (Morgan Leo) to TravelStar &amp; tours Ltd.</t>
  </si>
  <si>
    <t>Board Meeting Expenses</t>
  </si>
  <si>
    <t>AUST/PAMI/GTGNG/00010057</t>
  </si>
  <si>
    <t>Being payment of Per-diem and local transportion for lagos trip (meeting with Prof Wole) to Prof Onwualu</t>
  </si>
  <si>
    <t>AUST/PAMI/GTGNG/00010058</t>
  </si>
  <si>
    <t>Being payment for per-diem &amp; local transportation during meeting with Prof Wole to Dr Shola Odunsanya</t>
  </si>
  <si>
    <t>AUST/PAMI/GTGNG/00010059</t>
  </si>
  <si>
    <t>Being payment for flight ticket for Dr Shola and Prof Onwualu during trip to lagos for a meetin with Prof Wole to White cloud travel and tours Ltd.</t>
  </si>
  <si>
    <t>PAMI Cash Naira A/c</t>
  </si>
  <si>
    <t>Reconciliation Statement</t>
  </si>
  <si>
    <t>1-Jan-2018 to 31-Jan-2018</t>
  </si>
  <si>
    <t>Transaction Type</t>
  </si>
  <si>
    <t>Instrument No.</t>
  </si>
  <si>
    <t>Instrument Date</t>
  </si>
  <si>
    <t>Bank Date</t>
  </si>
  <si>
    <t>Balance as per company books:</t>
  </si>
  <si>
    <t>Amounts not reflected in bank:</t>
  </si>
  <si>
    <t>Balance as per bank:</t>
  </si>
  <si>
    <t>1-Feb-2018 to 28-Feb-2018</t>
  </si>
  <si>
    <t>1-Apr-2018 to 30-Apr-2018</t>
  </si>
  <si>
    <t>1-May-2018 to 31-May-2018</t>
  </si>
  <si>
    <t>1-Jun-2018 to 30-Jun-2018</t>
  </si>
  <si>
    <t>1-Mar-2018 to 31-Mar-2018</t>
  </si>
  <si>
    <t>Sources and Uses of Funds</t>
  </si>
  <si>
    <t>Amount</t>
  </si>
  <si>
    <t>Naira</t>
  </si>
  <si>
    <t>USD</t>
  </si>
  <si>
    <t xml:space="preserve"> (31/12/2016)</t>
  </si>
  <si>
    <t>Adjustments for 2016</t>
  </si>
  <si>
    <t>Current (30/06/2017)</t>
  </si>
  <si>
    <t>Y-T-D</t>
  </si>
  <si>
    <t>Current (31/12/2017)</t>
  </si>
  <si>
    <t>Current (30/06/2018)</t>
  </si>
  <si>
    <t>IDA  (DLI)</t>
  </si>
  <si>
    <t>Interest Received from DA</t>
  </si>
  <si>
    <t>Interest Received from Naira Account</t>
  </si>
  <si>
    <t>Other Income</t>
  </si>
  <si>
    <t>TOTAL RECEIPTS</t>
  </si>
  <si>
    <t>Less: Expenditures</t>
  </si>
  <si>
    <t>EEP UNI 1</t>
  </si>
  <si>
    <t>EEP UNI 2- AUST</t>
  </si>
  <si>
    <t>EEP UNI 3</t>
  </si>
  <si>
    <t>EEP UNI 4</t>
  </si>
  <si>
    <t>EEP UNI 5</t>
  </si>
  <si>
    <t>EEP UNI 6</t>
  </si>
  <si>
    <t>EEP UNI 7</t>
  </si>
  <si>
    <t>EEP UNI 8</t>
  </si>
  <si>
    <t>EEP UNI 9</t>
  </si>
  <si>
    <t>EEP UNI 10</t>
  </si>
  <si>
    <t>GDS,WKS,NONCS,CS,OC TRN</t>
  </si>
  <si>
    <t>TOTAL EXPENDITURE</t>
  </si>
  <si>
    <t>Less Accrued Expenses( Statutory deductions not yet remitted)</t>
  </si>
  <si>
    <t>RECEIPTS LESS EXPENDITURE</t>
  </si>
  <si>
    <t>EXCHANGE RATE DIFFERENCE</t>
  </si>
  <si>
    <t>NET CHANGE IN CASH</t>
  </si>
  <si>
    <t>OPENING BALANCES</t>
  </si>
  <si>
    <t>NET CASH AVAILABLE</t>
  </si>
  <si>
    <t>CLOSING BALANCES(Cash)</t>
  </si>
  <si>
    <t>CLOSING BALANCES(Bank)</t>
  </si>
  <si>
    <t>CLOSING BALANCES(Total)</t>
  </si>
  <si>
    <t>GUARANTY TRUST BANK PLC</t>
  </si>
  <si>
    <t>CUSTOMER STATEMENT</t>
  </si>
  <si>
    <t>Account Name: AUST PAMI SPECIAL ACCOUNTS</t>
  </si>
  <si>
    <t>Print Date: 06/Aug/2018</t>
  </si>
  <si>
    <t>Address: Account Address: KM 10 AIRPORT RD GALADIMAWA ABUJA</t>
  </si>
  <si>
    <t>Account No: 0170200346--</t>
  </si>
  <si>
    <t>Currency: US Dollar</t>
  </si>
  <si>
    <t>Period: 01/Jan/2018 To  30/Jun/2018</t>
  </si>
  <si>
    <t>Opening Balance: 642,954.68</t>
  </si>
  <si>
    <t>Trans Date</t>
  </si>
  <si>
    <t>Reference</t>
  </si>
  <si>
    <t>Value Date</t>
  </si>
  <si>
    <t>Remarks</t>
  </si>
  <si>
    <t>04-Jan-2018</t>
  </si>
  <si>
    <t>SWIFT TRANSFER FX TRF-(AUST PAMI SPECIAL AC/EDWARD AMPAW)-PAYMENT FOR</t>
  </si>
  <si>
    <t>25-Jan-2018</t>
  </si>
  <si>
    <t>SWIFT TRANSFER FX TRF-AUST PAMI SPECIAL ACCOUNTS/WORCESTER POLYTECHNINC INST</t>
  </si>
  <si>
    <t>26-Jan-2018</t>
  </si>
  <si>
    <t>SWIFT TRANSFER FX TRF-(AUST PAMI SPECIAL AC/WORCESTER POLYTECHNI)-All payment</t>
  </si>
  <si>
    <t>SWIFT TRANSFER FX TRF-(AUST PAMI SPECIAL AC/KINGSTON NYAMAPFENE)-OTHERS</t>
  </si>
  <si>
    <t>02-Feb-2018</t>
  </si>
  <si>
    <t>APPROVE INWARD TRF - SWIFT INFLOW B/O CHE RANDY NANGAH IFO AUST PAMI SPECIAL ACCOUNTS</t>
  </si>
  <si>
    <t>06-Feb-2018</t>
  </si>
  <si>
    <t>APPROVE INWARD TRF - SWIFT INFLOW B/O FON ASANGA KENNETH OR OLIVE APANG IFO AUST PAMI SPECIA</t>
  </si>
  <si>
    <t>08-Feb-2018</t>
  </si>
  <si>
    <t>SWIFT TRANSFER FX TRF-AUST PAMI SPECIAL ACCOUNTS/TIDO TIWA STANISLAS</t>
  </si>
  <si>
    <t>09-Mar-2018</t>
  </si>
  <si>
    <t>TRANSFER BETWEEN CUSTOMERS via GAPS 636549145949956680-1 41531119 TRANSFER OFAUST STUDENT CAUTION FEE FROM PAMI DOLLARS ACCOUNT TO AUST SCHOOL FEES DOLLARS ACCOUNTS T from AUST PAMI SPECIAL ACCOUN REF: 01702003464153111900000</t>
  </si>
  <si>
    <t>COMMISSION GAPS commission on FX transfer REF: 01702003464153111900000</t>
  </si>
  <si>
    <t>VALUE ADDED TAX sion</t>
  </si>
  <si>
    <t>16-Mar-2018</t>
  </si>
  <si>
    <t>TRANSFER BETWEEN CUSTOMERS via GAPS 636564710959389189-1 42352752 PAYMENT FOR PAMI WEBSITE HOSTING WITH DIGITAL OCEAN from AUST PAMI SPECIAL ACCOUNTS to ADESUYAN ADEBOBOLA BOBBY REF: 01702003464235275200000</t>
  </si>
  <si>
    <t>COMMISSION GAPS commission on FX transfer REF: 01702003464235275200000</t>
  </si>
  <si>
    <t>FX PURCHASE (SPOT) USD PURCHASE ORD DOM AUST PAMI SPECIAL ACCOUNTS-10504670</t>
  </si>
  <si>
    <t>22-Mar-2018</t>
  </si>
  <si>
    <t>TRANSFER BETWEEN CUSTOMERS via GAPS 636572347196626240-1 42626605 BEING PAYMENT OF PER DIEM MTV HOTEL ACCOMMODATION LOCAL TRANSPORT AND VISA FEE FOR MS4SSA ACTIVITY I from AUST PAMI SPECIAL ACCOUN REF: 01702003464262660500000</t>
  </si>
  <si>
    <t>COMMISSION GAPS commission on FX transfer REF: 01702003464262660500000</t>
  </si>
  <si>
    <t>28-Mar-2018</t>
  </si>
  <si>
    <t>TRANSFER BETWEEN CUSTOMERS via GAPS 636578437366355245-1 43107665 BEING FUND TRANSFER FROM AUST PAMI DOLLARS TO AUST SCHOOL FEES DOLLARS ACCOUNT AS PART OF MSC AND PH from AUST PAMI SPECIAL ACCOUN REF: 01702003464310766500000</t>
  </si>
  <si>
    <t>COMMISSION GAPS commission on FX transfer REF: 01702003464310766500000</t>
  </si>
  <si>
    <t>13-Apr-2018</t>
  </si>
  <si>
    <t>TRANSFER BETWEEN CUSTOMERS via GAPS 636592228890164303-1 43864517 BEING FUND CONVERSION FROM AUST PAMI DOLLAR TO AUST PAMI NAIRA ACOUNTS AT THE CURRENT EXCHANGE from AUST PAMI SPECIAL ACCOUNTS to REF: 01702003464386451700000</t>
  </si>
  <si>
    <t>COMMISSION GAPS commission on FX transfer REF: 01702003464386451700000</t>
  </si>
  <si>
    <t>26-Apr-2018</t>
  </si>
  <si>
    <t>FX PURCHASE (SPOT) USD PURCHASE ORDOM AUST PAMI SPECIAL ACCOUNTS-11558244</t>
  </si>
  <si>
    <t>03-May-2018</t>
  </si>
  <si>
    <t>TRANSFER BETWEEN CUSTOMERS via GAPS 636609484325106222-1 44788116 PAYMENT OF PER DIEM ACCOMMODATION LOCAL TRANSPORT AND AIRFAIR TO OUAGADOUGOU TO ATTEND ACE WORKSHOP from AUST PAMI SPECIAL ACCOUNT REF: 01702003464478811600000</t>
  </si>
  <si>
    <t>COMMISSION GAPS commission on FX transfer REF: 01702003464478811600000</t>
  </si>
  <si>
    <t>TRANSFER BETWEEN CUSTOMERS via GAPS 636609493687483783-1 44789063 PAYMENT OF PER DIEM ACCOMMODATION LOCAL TRANSPORT AND AIRFAIR FOR EMESO OJO THERESA EZENWA AND JOSEP from AUST PAMI SPECIAL ACCOUN REF: 01702003464478906300000</t>
  </si>
  <si>
    <t>COMMISSION GAPS commission on FX transfer REF: 01702003464478906300000</t>
  </si>
  <si>
    <t>TRANSFER BETWEEN CUSTOMERS via GAPS 636609487901181837-1 44788631 PAYMENT OF PER DIEM ACCOMMODATION LOCAL TRANSPORT AND AIRFAIR FOR PROF PETER ONWUALU AZIKIWE TO ATTE from AUST PAMI SPECIAL ACCOUN REF: 01702003464478863100000</t>
  </si>
  <si>
    <t>COMMISSION GAPS commission on FX transfer REF: 01702003464478863100000</t>
  </si>
  <si>
    <t>TRANSFER BETWEEN CUSTOMERS via GAPS 636609496610566915-1 44789344 PAYMENT OF PER DIEM ACCOMMODATION LOCAL TRANSPORT AND AIRFAIR TO ATTEND ACE WORKSHOP IN OUAGADOUGOU from AUST PAMI SPECIAL ACCOUNT REF: 01702003464478934400000</t>
  </si>
  <si>
    <t>COMMISSION GAPS commission on FX transfer REF: 01702003464478934400000</t>
  </si>
  <si>
    <t>TRANSFER BETWEEN CUSTOMERS via GAPS 636609498544676658-1 44789580 PAYMENT OF PER DIEM ACCOMMODATION LOCAL TRANSPORT AND AIRFAIR TO ATTEND ACE WORKSHOP IN OUAGADOUGOU from AUST PAMI SPECIAL ACCOUNT REF: 01702003464478958000000</t>
  </si>
  <si>
    <t>COMMISSION GAPS commission on FX transfer REF: 01702003464478958000000</t>
  </si>
  <si>
    <t>TRANSFER BETWEEN CUSTOMERS via GAPS 636609510252829125-1 44790385 PAYMENT OF PER DIEM ACCOMMODATION LOCAL TRANSPORT AND AIRFAIR TO ATTEND ACE WORKSHOP IN OUAGADOUGOU from AUST PAMI SPECIAL ACCOUNT REF: 01702003464479038500000</t>
  </si>
  <si>
    <t>COMMISSION GAPS commission on FX transfer REF: 01702003464479038500000</t>
  </si>
  <si>
    <t>11-May-2018</t>
  </si>
  <si>
    <t>TRANSFER BETWEEN CUSTOMERS via GAPS 636616327112361000-1 45066096 PAYMENT OF PER DIEM FOR MR OBIOHA ATULOMAH SAMPSON FOR PARTICIPATING IN RESEARCH COMMUNICATION WORKS from AUST PAMI SPECIAL ACCOUN REF: 01702003464506609600000</t>
  </si>
  <si>
    <t>COMMISSION GAPS commission on FX transfer REF: 01702003464506609600000</t>
  </si>
  <si>
    <t>22-May-2018</t>
  </si>
  <si>
    <t>SWIFT TRANSFER FX TRF-(AUST PAMI SPECIAL AC/EMMANUEL KWESI ARTHU)-BUSINESS TRA</t>
  </si>
  <si>
    <t>SWIFT TRANSFER FX TRF-GTB024671A/18/FT FX TRF:AUST PAMI SPECIAL ACCOUNTS/DANYUO YIPORO</t>
  </si>
  <si>
    <t>25-May-2018</t>
  </si>
  <si>
    <t>FX PURCHASE (SPOT) USD PURCHASE ORD DOM AUST PAMI SPECIAL ACCOUNTS-11662840</t>
  </si>
  <si>
    <t>30-May-2018</t>
  </si>
  <si>
    <t>SWIFT TRANSFER FX TRF-(AUST PAMI SPECIAL AC/NGENEFEME FOBA JOSEP)-OTHERS</t>
  </si>
  <si>
    <t>13-Jun-2018</t>
  </si>
  <si>
    <t>TRANSFER BETWEEN CUSTOMERS via GAPS 636644811767834296-1 46556176 BEING PAYMENT OF LOAN ADVANCE FOR 3 PASET STUDENTS BAPTISTE HABINSHUTI PAULIA MUNGANYINKA AND RICHAR from AUST PAMI SPECIAL ACCOUN REF: 01702003464655617600000</t>
  </si>
  <si>
    <t>COMMISSION GAPS commission on FX transfer REF: 01702003464655617600000</t>
  </si>
  <si>
    <t>PLEASE ADDRESS ALL ENQUIRIES TO</t>
  </si>
  <si>
    <t>SYSTEMS AND CONTROL GROUP</t>
  </si>
  <si>
    <t>178, AWOLOWO ROAD, IKOYI</t>
  </si>
  <si>
    <t>P.O.BOX 75455, VICTORIA ISLAND, LAGOS, NIGERIA</t>
  </si>
  <si>
    <t>PHONE 01-2694276 FAX 01-2694276</t>
  </si>
  <si>
    <t>OR THE CUSTOMER INFORMATION UNIT OF YOUR LOCAL BRANCH</t>
  </si>
  <si>
    <t>Account No: 0170200092--</t>
  </si>
  <si>
    <t>Currency: Naira</t>
  </si>
  <si>
    <t>Opening Balance: 14,086,721.83</t>
  </si>
  <si>
    <t>NIBSS Instant Payment Outward 000013180104111248000065077978 636502386993595234-1 PAYMENT OF AIR TICKET ELLOWSHIP FOR PAMI TRAVEL FELLOWSHIP EBECHIDI NNAEMKA FROM ABUJA TO BOSTON USA 39460696 IFO REF:017020009239460696000000000000</t>
  </si>
  <si>
    <t>COMMISSION 000013180104111248000065077978 636502386993595234-1 PAYMENT OF AIR TICKET ELLOWSHIP FOR PAMI TRAVEL FELLOWSHIP EBECHIDI NNAEMKA FROM ABUJA TO BOSTON USA 39460696 IFO REF:017020009239460696000000000000</t>
  </si>
  <si>
    <t>VALUE ADDED TAX 636502386993595234-1 PAYMENT</t>
  </si>
  <si>
    <t>NIBSS Instant Payment Outward 000013180104111354000065078424 636502384691982914-1 PAYMENT OF AIR FLIGHT FOR PAMI TRAVEL FELLOWSHIP EDWARD AMPAW FROM ACCRA TO BOSTON USA 39460635 IFO : ZBN/KINDRED REF:017020009239460635000000000000</t>
  </si>
  <si>
    <t>COMMISSION 000013180104111354000065078424 636502384691982914-1 PAYMENT OF AIR FLIGHT FOR PAMI TRAVEL FELLOWSHIP EDWARD AMPAW FROM ACCRA TO BOSTON USA 39460635 IFO : ZBN/KINDRED REF:017020009239460635000000000000</t>
  </si>
  <si>
    <t>VALUE ADDED TAX 636502384691982914-1 PAYMENT</t>
  </si>
  <si>
    <t>COMMISSION/OUTWARD TRANSFERS FX TRF-(AUST PAMI SPECIAL AC/EDWARD AMPAW)-PAYMENT FOR</t>
  </si>
  <si>
    <t>VAT/OUTWARD TRANSFER FX TRF-(AUST PAMI SPECIAL AC/EDWARD AMPAW)-PAYMENT FOR</t>
  </si>
  <si>
    <t>SWIFT CHARGE/OUTWARD TRANSFER FX TRF-(AUST PAMI SPECIAL AC/EDWARD AMPAW)-PAYMENT FOR</t>
  </si>
  <si>
    <t>11-Jan-2018</t>
  </si>
  <si>
    <t>NIBSS Instant Payment Outward 000013180111165000000067125144 636510201265905400-1 R UPLOAD OF UNSUCCESSFUL PAYMENT FOR AUST PRESIDENT AIR TICKET TO PORTHERCOURT FOR MEETING 39639020 IFO : ZBN/KIN REF:017020009239639020000000000000</t>
  </si>
  <si>
    <t>COMMISSION 000013180111165000000067125144 636510201265905400-1 R UPLOAD OF UNSUCCESSFUL PAYMENT FOR AUST PRESIDENT AIR TICKET TO PORTHERCOURT FOR MEETING 39639020 IFO : ZBN/KIN REF:017020009239639020000000000000</t>
  </si>
  <si>
    <t>VALUE ADDED TAX 636510201265905400-1 R UPLOAD</t>
  </si>
  <si>
    <t>COMMISSION/OUTWARD TRANSFERS FX TRF-AUST PAMI SPECIAL ACCOUNTS/WORCESTER POLYTECHNINC INST</t>
  </si>
  <si>
    <t>VAT/OUTWARD TRANSFER FX TRF-AUST PAMI SPECIAL ACCOUNTS/WORCESTER POLYTECHNINC INST</t>
  </si>
  <si>
    <t>SWIFT CHARGE/OUTWARD TRANSFER FX TRF-AUST PAMI SPECIAL ACCOUNTS/WORCESTER POLYTECHNINC INST</t>
  </si>
  <si>
    <t>COMMISSION/OUTWARD TRANSFERS FX TRF-(AUST PAMI SPECIAL AC/WORCESTER POLYTECHNI)-All payment</t>
  </si>
  <si>
    <t>VAT/OUTWARD TRANSFER FX TRF-(AUST PAMI SPECIAL AC/WORCESTER POLYTECHNI)-All payment</t>
  </si>
  <si>
    <t>SWIFT CHARGE/OUTWARD TRANSFER FX TRF-(AUST PAMI SPECIAL AC/WORCESTER POLYTECHNI)-All payment</t>
  </si>
  <si>
    <t>NIBSS Instant Payment Outward 000013180126150612000071528823 636524904092026149-1 PAYMENT FOR FLIGHT TICKET FOR DR MUKHTAR ABDULKADIR FOR HIS TRIP TO ITALY ON ICTP 40233709 IFO : DBN/KINDRED TRA REF:017020009240233709000000000000</t>
  </si>
  <si>
    <t>COMMISSION 000013180126150612000071528823 636524904092026149-1 PAYMENT FOR FLIGHT TICKET FOR DR MUKHTAR ABDULKADIR FOR HIS TRIP TO ITALY ON ICTP 40233709 IFO : DBN/KINDRED TRA REF:017020009240233709000000000000</t>
  </si>
  <si>
    <t>VALUE ADDED TAX 636524904092026149-1 PAYMENT</t>
  </si>
  <si>
    <t>NIBSS Instant Payment Outward 000013180126150657000071529244 636523921400823822-1 STRPAYMENT FOR AIR TICKET FOR AUST INNOVATION AND INDUSTRY DAY 40143815 IFO : UBA/MATEMILOLA SAKA ADELOLA REF:017020009240143815000000000000</t>
  </si>
  <si>
    <t>COMMISSION 000013180126150657000071529244 636523921400823822-1 STRPAYMENT FOR AIR TICKET FOR AUST INNOVATION AND INDUSTRY DAY 40143815 IFO : UBA/MATEMILOLA SAKA ADELOLA REF:017020009240143815000000000000</t>
  </si>
  <si>
    <t>VALUE ADDED TAX 636523921400823822-1 STRPAYME</t>
  </si>
  <si>
    <t>NIBSS Instant Payment Outward 000013180126150751000071529723 636523919033529367-1 PAYMENT FOR REFRESHMENT FOR THE PAMI IMPLEMENTATION MEETING HELD IN JANUARY 16TH 2018SHMENT FOR PAMI 40143590 IFO REF:017020009240143590000000000000</t>
  </si>
  <si>
    <t>COMMISSION 000013180126150751000071529723 636523919033529367-1 PAYMENT FOR REFRESHMENT FOR THE PAMI IMPLEMENTATION MEETING HELD IN JANUARY 16TH 2018SHMENT FOR PAMI 40143590 IFO REF:017020009240143590000000000000</t>
  </si>
  <si>
    <t>VALUE ADDED TAX 636523919033529367-1 PAYMENT</t>
  </si>
  <si>
    <t>COMMISSION/OUTWARD TRANSFERS FX TRF-(AUST PAMI SPECIAL AC/KINGSTON NYAMAPFENE)-OTHERS</t>
  </si>
  <si>
    <t>VAT/OUTWARD TRANSFER FX TRF-(AUST PAMI SPECIAL AC/KINGSTON NYAMAPFENE)-OTHERS</t>
  </si>
  <si>
    <t>SWIFT CHARGE/OUTWARD TRANSFER FX TRF-(AUST PAMI SPECIAL AC/KINGSTON NYAMAPFENE)-OTHERS</t>
  </si>
  <si>
    <t>29-Jan-2018</t>
  </si>
  <si>
    <t>SMS CHARGE</t>
  </si>
  <si>
    <t>01-Feb-2018</t>
  </si>
  <si>
    <t>31-Jan-2018</t>
  </si>
  <si>
    <t>ACCOUNT MAINTENANCE CHARGE</t>
  </si>
  <si>
    <t>VALUE ADDED TAX</t>
  </si>
  <si>
    <t>07-Feb-2018</t>
  </si>
  <si>
    <t>NIBSS Instant Payment Outward 000013180207174212000075975491 636535366407486367-1 PAYMENT FOR AIR TICKET FOR PAMI TRAVEL FELLOWSHIP TIDO TIWA STANISLAS 40829912 IFO : ZBN/KINDRED TRAVELS AND TOUR REF:017020009240829912000000000000</t>
  </si>
  <si>
    <t>COMMISSION 000013180207174212000075975491 636535366407486367-1 PAYMENT FOR AIR TICKET FOR PAMI TRAVEL FELLOWSHIP TIDO TIWA STANISLAS 40829912 IFO : ZBN/KINDRED TRAVELS AND TOUR REF:017020009240829912000000000000</t>
  </si>
  <si>
    <t>VALUE ADDED TAX 636535366407486367-1 PAYMENT</t>
  </si>
  <si>
    <t>COMMISSION/OUTWARD TRANSFERS FX TRF-AUST PAMI SPECIAL ACCOUNTS/TIDO TIWA STANISLAS</t>
  </si>
  <si>
    <t>VAT/OUTWARD TRANSFER FX TRF-AUST PAMI SPECIAL ACCOUNTS/TIDO TIWA STANISLAS</t>
  </si>
  <si>
    <t>SWIFT CHARGE/OUTWARD TRANSFER FX TRF-AUST PAMI SPECIAL ACCOUNTS/TIDO TIWA STANISLAS</t>
  </si>
  <si>
    <t>21-Feb-2018</t>
  </si>
  <si>
    <t>NIBSS Instant Payment Outward 000013180221082413000080338328 636541297212247834-1 FINAL AND BALANCE PAYMENT FOR THE DRILLING OF NEW BOREHOLE FOR ADB LAB 41049804 IFO : FB/ROCKWELL EXPLORATION L REF:017020009241049804000000000000</t>
  </si>
  <si>
    <t>NIBSS Instant Payment Outward 000013180221082413000080338330 636546421297019987-1 BALANCE PAYMENT FOR VIDEO AND PHOTO COVERAGE FOR MS4SSA AND PASMAT IV WORKSHOP 41346924 IFO : JAIZ/MGBESON GLOBAL REF:017020009241346924000000000000</t>
  </si>
  <si>
    <t>COMMISSION 000013180221082413000080338328 636541297212247834-1 FINAL AND BALANCE PAYMENT FOR THE DRILLING OF NEW BOREHOLE FOR ADB LAB 41049804 IFO : FB/ROCKWELL EXPLORATION L REF:017020009241049804000000000000</t>
  </si>
  <si>
    <t>VALUE ADDED TAX 636541297212247834-1 FINAL AN</t>
  </si>
  <si>
    <t>COMMISSION 000013180221082413000080338330 636546421297019987-1 BALANCE PAYMENT FOR VIDEO AND PHOTO COVERAGE FOR MS4SSA AND PASMAT IV WORKSHOP 41346924 IFO : JAIZ/MGBESON GLOBAL REF:017020009241346924000000000000</t>
  </si>
  <si>
    <t>VALUE ADDED TAX 636546421297019987-1 BALANCE</t>
  </si>
  <si>
    <t>NIBSS Instant Payment Outward 000013180221082817000080339618 636541295049594578-1 PAYMENT FOR FLIGHT TICKET FOR DR ADETUNJI FROM ABUJA TO IBADAN 41049567 IFO : ZBN/KINDRED TRAVELS AND TOURS LIMIT REF:017020009241049567000000000000</t>
  </si>
  <si>
    <t>COMMISSION 000013180221082817000080339618 636541295049594578-1 PAYMENT FOR FLIGHT TICKET FOR DR ADETUNJI FROM ABUJA TO IBADAN 41049567 IFO : ZBN/KINDRED TRAVELS AND TOURS LIMIT REF:017020009241049567000000000000</t>
  </si>
  <si>
    <t>VALUE ADDED TAX 636541295049594578-1 PAYMENT</t>
  </si>
  <si>
    <t>NIBSS Instant Payment Outward 000013180221083059000080340544 636540528393136791-1 REIMBURSEMENT FOR LOCAL TRANSPOTATION TO AUST FOR MSC STUDENTS PROJECT WORK 41018399 IFO : FBN/ADETUNJI ADELANA R REF:017020009241018399000000000000</t>
  </si>
  <si>
    <t>COMMISSION 000013180221083059000080340544 636540528393136791-1 REIMBURSEMENT FOR LOCAL TRANSPOTATION TO AUST FOR MSC STUDENTS PROJECT WORK 41018399 IFO : FBN/ADETUNJI ADELANA R REF:017020009241018399000000000000</t>
  </si>
  <si>
    <t>VALUE ADDED TAX 636540528393136791-1 REIMBURS</t>
  </si>
  <si>
    <t>TRANSFER BETWEEN CUSTOMERS via GAPS 636541293729418319-1 41049467 RIMBURSMENT FOR REFRESHMENT DURING NUC AND WORLD BANKVISIT TO AUST from AUST PAMI SPECIAL ACCOUNTS to IGBAGBO BOLADE OLUWASEMILORE REF: 0170200092410494670000000</t>
  </si>
  <si>
    <t>TRANSFER BETWEEN CUSTOMERS via GAPS 636540525559471267-1 41018086 PAYMENT FOR POSTERS PLAQUE AWARD AND HAND BILLS FOR AMRS from AUST PAMI SPECIAL ACCOUNTS to MOMOH SHAIBU IGE REF: 0170200092410180860000000</t>
  </si>
  <si>
    <t>26-Feb-2018</t>
  </si>
  <si>
    <t>TRANSFER BETWEEN CUSTOMERS via GAPS 636549944830178539-1 41596404 PAYMENT FOR STAFF TRAINING REGISTRATION FEE FOR MR OSOBA I AND TRACEY O from AUST PAMI SPECIAL ACCOUNTS to PHILLIPS CONSULTING LI REF: 0170200092415964040000000</t>
  </si>
  <si>
    <t>27-Feb-2018</t>
  </si>
  <si>
    <t>01-Mar-2018</t>
  </si>
  <si>
    <t>28-Feb-2018</t>
  </si>
  <si>
    <t>TRANSFER BETWEEN CUSTOMERS via GAPS 636561133305689430-1 42226666 CASH ADVANCE FOR FLIGHT TICKET AND LOCAL TRANSPORTATION AND THE PAYMENT OF PER DIEM HOTEL AND MTV FO from AUST PAMI SPECIAL ACCOUN REF: 0170200092422266660000000</t>
  </si>
  <si>
    <t>TRANSFER BETWEEN CUSTOMERS via GAPS 636561135937110815-1 42226903 CASH ADVANCE FOR FLIGHT TICKET AND LOCAL TRANSPORTATION AND THE PAYMENT OF PER DIEM HOTEL AND MTV FO from AUST PAMI SPECIAL ACCOUN REF: 0170200092422269030000000</t>
  </si>
  <si>
    <t>12-Mar-2018</t>
  </si>
  <si>
    <t>CHECK DEPOSIT - TRANSIT BIO METRICS GEO CONSULT LTD</t>
  </si>
  <si>
    <t>STAMP DUTY CHARGE 09032018 STAMP DUTY CHARGE - 09/03/2018</t>
  </si>
  <si>
    <t>14-Mar-2018</t>
  </si>
  <si>
    <t>TRANSFER BETWEEN CUSTOMERS via GAPS 636566207313652241-1 42397263 CASH ADVANCE FOR REFRESHMENT DURING PHD COLLOQUIM from AUST PAMI SPECIAL ACCOUNTS to IGBAGBO BOLADE OLUWASEMILORE REF: 0170200092423972630000000</t>
  </si>
  <si>
    <t>FX SALE (SPOT) USD PURCHASE ORD DOM AUST PAMI SPECIAL ACCOUNTS-10504670</t>
  </si>
  <si>
    <t>20-Mar-2018</t>
  </si>
  <si>
    <t>TRANSFER BETWEEN CUSTOMERS via GAPS 636570545725684678-1 42546514 CASH ADVANCE FOR REFRESHMENT FOR WORL BANKAAU AND NUC SUPERVION VISIT AND LOGISTICS SUPPORT IN THE M from AUST PAMI SPECIAL ACCOUN REF: 0170200092425465140000000</t>
  </si>
  <si>
    <t>TRANSFER BETWEEN CUSTOMERS via GAPS 636570704790656226-1 42562242 CASH ADVANCE FOR WORK AND LABOUR IN ADBLAB SERVER ROOM from AUST PAMI SPECIAL ACCOUNTS to ADEWALE SAHEED OLANIYI REF: 0170200092425622420000000</t>
  </si>
  <si>
    <t>NIBSS Instant Payment Outward 000013180322064426000091797051 636570696852241170-1 PART PAYMENT FOR THE SUPPLY AND INSTALLATION OFXRD MACHINE IN PAMI LABORATORY 42561019 IFO : FB/CHIBEK INSTRUMENT REF:017020009242561019000000000000</t>
  </si>
  <si>
    <t>COMMISSION 000013180322064426000091797051 636570696852241170-1 PART PAYMENT FOR THE SUPPLY AND INSTALLATION OFXRD MACHINE IN PAMI LABORATORY 42561019 IFO : FB/CHIBEK INSTRUMENT REF:017020009242561019000000000000</t>
  </si>
  <si>
    <t>VALUE ADDED TAX 636570696852241170-1 PART PAY</t>
  </si>
  <si>
    <t>NIBSS Instant Payment Outward 000013180322064504000091797147 636571350270457925-1 PAYMENT FOR REFRESHMENT AND LUNCH DURING WORLD BANK AAU AND NUC VISIT TO AUST 42577478 IFO : DBN/S F SPICE PLATTE REF:017020009242577478000000000000</t>
  </si>
  <si>
    <t>COMMISSION 000013180322064504000091797147 636571350270457925-1 PAYMENT FOR REFRESHMENT AND LUNCH DURING WORLD BANK AAU AND NUC VISIT TO AUST 42577478 IFO : DBN/S F SPICE PLATTE REF:017020009242577478000000000000</t>
  </si>
  <si>
    <t>VALUE ADDED TAX 636571350270457925-1 PAYMENT</t>
  </si>
  <si>
    <t>NIBSS Instant Payment Outward 000013180322064536000091797223 636572273310734457-1 BEING PAYMENT FOR INPIRE HUB FOR AMRS WORKSHOP 42619966 IFO : DBN/NETWORK OF INCUBATORS AND INNOV IN NIG REF:017020009242619966000000000000</t>
  </si>
  <si>
    <t>COMMISSION 000013180322064536000091797223 636572273310734457-1 BEING PAYMENT FOR INPIRE HUB FOR AMRS WORKSHOP 42619966 IFO : DBN/NETWORK OF INCUBATORS AND INNOV IN NIG REF:017020009242619966000000000000</t>
  </si>
  <si>
    <t>VALUE ADDED TAX 636572273310734457-1 BEING PA</t>
  </si>
  <si>
    <t>TRANSFER BETWEEN CUSTOMERS via GAPS 636570700458600144-1 42561309 PAYMENT FOR ELECTRICAL MATERIALS FOR THE POWERING OF ADB LAB SERVER ROOM from AUST PAMI SPECIAL ACCOUNTS to JUSCAS CONCEPT REF: 0170200092425613090000000</t>
  </si>
  <si>
    <t>TRANSFER BETWEEN CUSTOMERS via GAPS 636570576183833962-1 42553101 PAYMENT FOR MEAL SERVED DURING PHD COLLOQUIUM 14TH TO 15TH MARCH 2018 from AUST PAMI SPECIAL ACCOUNTS to WOKTEL INTERNATIONAL LTD REF: 0170200092425531010000000</t>
  </si>
  <si>
    <t>TRANSFER BETWEEN CUSTOMERS via GAPS 636572338794531157-1 42625928 REIMBURSMENT FOR MEAL SERVED DURING PHD COLLOQUIUM from AUST PAMI SPECIAL ACCOUNTS to IGBAGBO BOLADE OLUWASEMILORE REF: 0170200092426259280000000</t>
  </si>
  <si>
    <t>27-Mar-2018</t>
  </si>
  <si>
    <t>29-Mar-2018</t>
  </si>
  <si>
    <t>CHECK DEPOSIT - TRANSIT AJAYI EUNICE OMOZUSI</t>
  </si>
  <si>
    <t>TRANSFER BETWEEN CUSTOMERS via GAPS 636578446726462472-1 43109326 CASH ADVANCE TO CALL PAMI SCHOLARS AND PASMAT PARTICIPANTS WITH RESPECT TO ACE VERIFICATION SURVEY from AUST PAMI SPECIAL ACCOUNTS REF: 0170200092431093260000000</t>
  </si>
  <si>
    <t>TRANSFER BETWEEN CUSTOMERS via GAPS 636576719455033135-1 42939166 PAYMENT FOR REGISTRATION FEE FOR STAFF TRAINING MR ADEBOWALE ADEYEMI from AUST PAMI SPECIAL ACCOUNTS to PHILLIPS CONSULTING LIMITE REF: 0170200092429391660000000</t>
  </si>
  <si>
    <t>NIBSS Instant Payment Outward 000013180328150525000094492514 636578379059295648-1 PAYMENT FOR STAFF TRAINING REGISTRATION FEE FOR MR OBIOHA ATULOMA MEDIA OFFICER 43097426 IFO : ZBN/PAN-ATLANTIC U REF:017020009243097426000000000000</t>
  </si>
  <si>
    <t>COMMISSION 000013180328150525000094492514 636578379059295648-1 PAYMENT FOR STAFF TRAINING REGISTRATION FEE FOR MR OBIOHA ATULOMA MEDIA OFFICER 43097426 IFO : ZBN/PAN-ATLANTIC U REF:017020009243097426000000000000</t>
  </si>
  <si>
    <t>VALUE ADDED TAX 636578379059295648-1 PAYMENT</t>
  </si>
  <si>
    <t>STAMP DUTY CHARGE 28032018 STAMP DUTY CHARGE - 28/03/2018</t>
  </si>
  <si>
    <t>30-Mar-2018</t>
  </si>
  <si>
    <t>11-Apr-2018</t>
  </si>
  <si>
    <t>TRANSFER BETWEEN CUSTOMERS via GAPS 636578264000366184-1 43077274 AYMENT FOR THE DESIGNING AND PRINTING OF PAMI QUARTERLY NEWS LETTER FOR JANUARY TO MARCH 2018 from AUST PAMI SPECIAL ACCOUNTS to REF: 0170200092430772740000000</t>
  </si>
  <si>
    <t>NIBSS Instant Payment Outward 000013180411063404000100270302 636578544029475794-1 PAYMENT FOR FLIGHT TICKET FOR DR SHOLA DR JAMES A AND PROF PETER ONWUALU FOR TRIP TO KIGALI RWANDA F 43127859 IFO REF:017020009243127859000000000000</t>
  </si>
  <si>
    <t>COMMISSION 000013180411063404000100270302 636578544029475794-1 PAYMENT FOR FLIGHT TICKET FOR DR SHOLA DR JAMES A AND PROF PETER ONWUALU FOR TRIP TO KIGALI RWANDA F 43127859 IFO REF:017020009243127859000000000000</t>
  </si>
  <si>
    <t>VALUE ADDED TAX 636578544029475794-1 PAYMENT</t>
  </si>
  <si>
    <t>TRANSFER BETWEEN CUSTOMERS via GAPS 636589888581653723-1 43767898 PAYMENT OF PER DIEM MTV ACCOMMODATION AND LOCAL TRANSPORT FOR STAFF TRAINING IN LAGOS MR ADEBOWALE A from AUST PAMI SPECIAL ACCOUN REF: 0170200092437678980000000</t>
  </si>
  <si>
    <t>TRANSFER BETWEEN CUSTOMERS FROM AREMU KOLADE TO AUST PAMI SPECIAL</t>
  </si>
  <si>
    <t>TRANSFER BETWEEN CUSTOMERS via GAPS 636592089516463839-1 43852650 PAYMENT FOR PER DIEM TO DR ODUSANYA SHOLA FOR 6TH ACE NATIONAL PERFORMANCE REVIEW COMMITTEE MEETING from AUST PAMI SPECIAL ACCOUNT REF: 0170200092438526500000000</t>
  </si>
  <si>
    <t>NIBSS Instant Payment Outward 000013180413141655000101341799 636592093628567547-1 PAYMENT FOR PER DIEM ACCOMMODATION MTV TO AUST PRESIDENT PROF KINGSTON N FOR 6TH ACE NATIONAL PERFOR 43852897 IFO REF:017020009243852897000000000000</t>
  </si>
  <si>
    <t>COMMISSION 000013180413141655000101341799 636592093628567547-1 PAYMENT FOR PER DIEM ACCOMMODATION MTV TO AUST PRESIDENT PROF KINGSTON N FOR 6TH ACE NATIONAL PERFOR 43852897 IFO REF:017020009243852897000000000000</t>
  </si>
  <si>
    <t>VALUE ADDED TAX 636592093628567547-1 PAYMENT</t>
  </si>
  <si>
    <t>NIBSS Instant Payment Outward 000013180413141751000101342263 636592096087223939-1 PAYMENT FOR PER DIEM ACCOMMODATION MTV TO PROF PETER ONWUALU FOR 6TH ACE NATIONAL PERFORMANCE REVIEW 43853078 IFO REF:017020009243853078000000000000</t>
  </si>
  <si>
    <t>COMMISSION 000013180413141751000101342263 636592096087223939-1 PAYMENT FOR PER DIEM ACCOMMODATION MTV TO PROF PETER ONWUALU FOR 6TH ACE NATIONAL PERFORMANCE REVIEW 43853078 IFO REF:017020009243853078000000000000</t>
  </si>
  <si>
    <t>VALUE ADDED TAX 636592096087223939-1 PAYMENT</t>
  </si>
  <si>
    <t>NIBSS Instant Payment Outward 000013180413141826000101342562 636592099958243242-1 PAYMENT OF LOCAL TRANSPROT TO ABIOHA ATULOAH FOR STAFF TRAINING IN LAGOS 43853248 IFO : ZBN/KINDRED TRAVELS AND T REF:017020009243853248000000000000</t>
  </si>
  <si>
    <t>COMMISSION 000013180413141826000101342562 636592099958243242-1 PAYMENT OF LOCAL TRANSPROT TO ABIOHA ATULOAH FOR STAFF TRAINING IN LAGOS 43853248 IFO : ZBN/KINDRED TRAVELS AND T REF:017020009243853248000000000000</t>
  </si>
  <si>
    <t>VALUE ADDED TAX 636592099958243242-1 PAYMENT</t>
  </si>
  <si>
    <t>NIBSS Instant Payment Outward 000013180413141934000101343152 636592085933735557-1 PART PAYMENT FOR FLIGHT TICKET FOR STAFF AND STUDENTS PARTICIPATING IN ACE CONFERENCE IN BURKINAFASO 43852473 IFO REF:017020009243852473000000000000</t>
  </si>
  <si>
    <t>COMMISSION 000013180413141934000101343152 636592085933735557-1 PART PAYMENT FOR FLIGHT TICKET FOR STAFF AND STUDENTS PARTICIPATING IN ACE CONFERENCE IN BURKINAFASO 43852473 IFO REF:017020009243852473000000000000</t>
  </si>
  <si>
    <t>VALUE ADDED TAX 636592085933735557-1 PART PAY</t>
  </si>
  <si>
    <t>NIBSS Instant Payment Outward 000013180413141934000101343153 636592104649503378-1 PAYMENT OF FLIGHT TICKET TO AND FRO FOR PROF KINGSTON NYAMAPFENE PROF PETER ONWUALU AND DR SHOLA ODU 43853424 IFO REF:017020009243853424000000000000</t>
  </si>
  <si>
    <t>COMMISSION 000013180413141934000101343153 636592104649503378-1 PAYMENT OF FLIGHT TICKET TO AND FRO FOR PROF KINGSTON NYAMAPFENE PROF PETER ONWUALU AND DR SHOLA ODU 43853424 IFO REF:017020009243853424000000000000</t>
  </si>
  <si>
    <t>VALUE ADDED TAX 636592104649503378-1 PAYMENT</t>
  </si>
  <si>
    <t>19-Apr-2018</t>
  </si>
  <si>
    <t>NIBSS Instant Payment Outward 000013180419170303000103513260 636595607910714992-1 BEING BALANCE PAYMENT FOR STAFF AND STUDENTS PARTICIPATION IN ACE CONFERENCE AND WORKSHOP AT BURKINA 43975798 IFO REF:017020009243975798000000000000</t>
  </si>
  <si>
    <t>NIBSS Instant Payment Outward 000013180419170303000103513262 636596512084571855-1 PAYMENT OF PER DIEM HOTEL ACCOMMODATION MTV AND LOCAL TRANSPORT FPR STAFF TRAINING IN LAGOS MR OBIHA 44014457 IFO REF:017020009244014457000000000000</t>
  </si>
  <si>
    <t>COMMISSION 000013180419170303000103513260 NIP TRANSFER COMMISSION FOR 000013180419170303000103513260 636595607910714992-1 BEING BALANCE PAYMENT FOR STAFF AND STUDENTS PARTICIPATION IN ACE CONFERENCE AND WORKSHOP</t>
  </si>
  <si>
    <t>VALUE ADDED TAX VAT ON NIP TRANSFER FOR 00001</t>
  </si>
  <si>
    <t>COMMISSION 000013180419170303000103513262 NIP TRANSFER COMMISSION FOR 000013180419170303000103513262 636596512084571855-1 PAYMENT OF PER DIEM HOTEL ACCOMMODATION MTV AND LOCAL TRANSPORT FPR STAFF TRAINING IN LAG</t>
  </si>
  <si>
    <t>24-Apr-2018</t>
  </si>
  <si>
    <t>FX SALE (SPOT) USD PURCHASE ORDOM AUST PAMI SPECIAL ACCOUNTS-11558244</t>
  </si>
  <si>
    <t>30-Apr-2018</t>
  </si>
  <si>
    <t>NIBSS Instant Payment Outward 000013180430160447000107821964 636599972018787012-1 PAYMENT FOR THE RENEWAL OF NGREN FOR 2018 44149105 IFO : ZBN/COMM OF VICE CHANCELLORS CVC/NGREN REF:017020009244149105000000000000</t>
  </si>
  <si>
    <t>COMMISSION 000013180430160447000107821964 NIP TRANSFER COMMISSION FOR 000013180430160447000107821964 636599972018787012-1 PAYMENT FOR THE RENEWAL OF NGREN FOR 2018 44149105 IFO : ZBN/COMM OF VICE CHANCELLORS CV</t>
  </si>
  <si>
    <t>TRANSFER BETWEEN CUSTOMERS via GAPS 636603539780887760-1 44505899 PAYMENT FOR DATA FOR ACE 1 SMILE MODEM from AUST PAMI SPECIAL ACCOUNTS to BELLO ABDULHAKEEM REF: 0170200092445058990000000</t>
  </si>
  <si>
    <t>TRANSFER BETWEEN CUSTOMERS via GAPS 636603546778919734-1 44506565 BEING PAYMENT FOR REGISTTRATION FEE FOR STAFF TRAINING IN LAGOS FOR MRS VICTORIA AGBO from AUST PAMI SPECIAL ACCOUNTS to PHILLIPS REF: 0170200092445065650000000</t>
  </si>
  <si>
    <t>NIBSS Instant Payment Outward 000013180430160702000107823431 636604331430309562-1 PAYMENT FOR FLIGHT TICKET FOR MRS VICTORIA AGBOFOR TRIP TO OUAGADOUGOU IN BUKINAFASO TO ATTEND ACE I 44561579 IFO REF:017020009244561579000000000000</t>
  </si>
  <si>
    <t>COMMISSION 000013180430160702000107823431 NIP TRANSFER COMMISSION FOR 000013180430160702000107823431 636604331430309562-1 PAYMENT FOR FLIGHT TICKET FOR MRS VICTORIA AGBOFOR TRIP TO OUAGADOUGOU IN BUKINAFASO TO A</t>
  </si>
  <si>
    <t>01-May-2018</t>
  </si>
  <si>
    <t>02-May-2018</t>
  </si>
  <si>
    <t>TRANSFER BETWEEN CUSTOMERS TRF FRM AWODABE GLOBAL VENTURES TO AUST PAMI SPECIAL ACCOUNT</t>
  </si>
  <si>
    <t>STAMP DUTY CHARGE 02052018 STAMP DUTY CHARGE - 02/05/2018</t>
  </si>
  <si>
    <t>09-May-2018</t>
  </si>
  <si>
    <t>TRANSFER BETWEEN CUSTOMERS via GAPS 636610445773326786-1 44852944 PAYMENT FOR MULTIWAN INTERNET INFRASTRUCTURE INSTALLATION SETUP AND CONFIGURATION from AUST PAMI SPECIAL ACCOUNTS to 54BIT INNOVA REF: 0170200092448529440000000</t>
  </si>
  <si>
    <t>TRANSFER BETWEEN CUSTOMERS via GAPS 636610435535149268-1 44852018 PAYMENT FOR ADB WIRELESS INSTALLATION 5 ACCESS POINT AND EXWORKS from AUST PAMI SPECIAL ACCOUNTS to OJO BIDEMI ABIODUN REF: 0170200092448520180000000</t>
  </si>
  <si>
    <t>NIBSS Instant Payment Outward 000013180509023211000111518471 636609647874591260-1 PAYMENT FOR AIR TICKET FOR STAFF TRAING IN LAGOS MR OBIOHA SAMPSON ATULUMA 44814610 IFO : ZBN/KINDRED TRAVELS AND REF:017020009244814610000000000000</t>
  </si>
  <si>
    <t>COMMISSION 000013180509023211000111518471 NIP TRANSFER COMMISSION FOR 000013180509023211000111518471 636609647874591260-1 PAYMENT FOR AIR TICKET FOR STAFF TRAING IN LAGOS MR OBIOHA SAMPSON ATULUMA 44814610 IFO :</t>
  </si>
  <si>
    <t>NIBSS Instant Payment Outward 000013180511154755000112640372 636616300488134923-1 PAYMENT OF FLIGHT TICKET FOR PAMI SCHOLAR TRAVEL FELLOWSHIP DR ARTHUR EMMANUEL KWESI 45064102 IFO : FB/TRAVELSTAR REF:017020009245064102000000000000</t>
  </si>
  <si>
    <t>NIBSS Instant Payment Outward 000013180511154756000112640382 636616297635550773-1 PAYMENT FOR THE PHOTGRAPH OF UNIVERSITYGROUND LAB FACULTY AND LAB EQUIPMENT 45063858 IFO : ZBN/BUZUSHOTME PHOTOGR REF:017020009245063858000000000000</t>
  </si>
  <si>
    <t>COMMISSION 000013180511154755000112640372 NIP TRANSFER COMMISSION FOR 000013180511154755000112640372 636616300488134923-1 PAYMENT OF FLIGHT TICKET FOR PAMI SCHOLAR TRAVEL FELLOWSHIP DR ARTHUR EMMANUEL KWESI 4506</t>
  </si>
  <si>
    <t>COMMISSION 000013180511154756000112640382 NIP TRANSFER COMMISSION FOR 000013180511154756000112640382 636616297635550773-1 PAYMENT FOR THE PHOTGRAPH OF UNIVERSITYGROUND LAB FACULTY AND LAB EQUIPMENT 45063858 IFO</t>
  </si>
  <si>
    <t>NIBSS Instant Payment Outward 000013180511154803000112640469 636615701152805924-1 PAYMENT OF FLIGHT TICKET FOR MR OBIOHA ATULOMAH SAMPSON FOR PARTICIPATING IN RESEARCH COMMUNICATION 45051510 IFO REF:017020009245051510000000000000</t>
  </si>
  <si>
    <t>COMMISSION 000013180511154803000112640469 NIP TRANSFER COMMISSION FOR 000013180511154803000112640469 636615701152805924-1 PAYMENT OF FLIGHT TICKET FOR MR OBIOHA ATULOMAH SAMPSON FOR PARTICIPATING IN RESEARCH COM</t>
  </si>
  <si>
    <t>17-May-2018</t>
  </si>
  <si>
    <t>NIBSS Instant Payment Outward 000013180517173527000115029379 636620013519314606-1 PAYMENT OF FLIGHT TICKET FOR MR BEN OKONKWO FOR STAFF TRAINING IN LAGOS 45185205 IFO : FB/TRAVELSTAR AND TOUR IN REF:017020009245185205000000000000</t>
  </si>
  <si>
    <t>COMMISSION 000013180517173527000115029379 NIP TRANSFER COMMISSION FOR 000013180517173527000115029379 636620013519314606-1 PAYMENT OF FLIGHT TICKET FOR MR BEN OKONKWO FOR STAFF TRAINING IN LAGOS 45185205 IFO : F</t>
  </si>
  <si>
    <t>NIBSS Instant Payment Outward 000013180517173528000115029403 636620010268795529-1 REIMBURSEMENT TO PROF PETER ONWUALU AZIKIWE FOR THE PRODUCTION OF FLYERS AND BANNERS DURING ACE EXH 45184929 IFO REF:017020009245184929000000000000</t>
  </si>
  <si>
    <t>COMMISSION 000013180517173528000115029403 NIP TRANSFER COMMISSION FOR 000013180517173528000115029403 636620010268795529-1 REIMBURSEMENT TO PROF PETER ONWUALU AZIKIWE FOR THE PRODUCTION OF FLYERS AND BANNERS DUR</t>
  </si>
  <si>
    <t>OVERSEAS BANK CHARGES OFFSHORE CHARGE</t>
  </si>
  <si>
    <t>COMMISSION/OUTWARD TRANSFERS FX TRF-(AUST PAMI SPECIAL AC/EMMANUEL KWESI ARTHU)-BUSINESS TRA</t>
  </si>
  <si>
    <t>VAT/OUTWARD TRANSFER FX TRF-(AUST PAMI SPECIAL AC/EMMANUEL KWESI ARTHU)-BUSINESS TRA</t>
  </si>
  <si>
    <t>SWIFT CHARGE/OUTWARD TRANSFER FX TRF-(AUST PAMI SPECIAL AC/EMMANUEL KWESI ARTHU)-BUSINESS TRA</t>
  </si>
  <si>
    <t>COMMISSION FOR SWIFT TRANSFER FX COMM GTB024671A/18/FT</t>
  </si>
  <si>
    <t>VAT ON COMM FOR SWIFT TRANSFER FX VAT: GTB024671A/18/FT</t>
  </si>
  <si>
    <t>SWIFT/TELEX CHARGE TELEX CHARGE: GTB024671A/18/FT</t>
  </si>
  <si>
    <t>FX SALE (SPOT) USD PURCHASE ORD DOM AUST PAMI SPECIAL ACCOUNTS-11662840</t>
  </si>
  <si>
    <t>29-May-2018</t>
  </si>
  <si>
    <t>TRANSFER BETWEEN CUSTOMERS via GAPS 636626770172473721-1 45515927 BEING FUND FOR PAMI SCHOLAR TO ENGINEER GINA CHUKWU from AUST PAMI SPECIAL ACCOUNTS to IHEKWEME GINA ODOCHI REF: 0170200092455159270000000</t>
  </si>
  <si>
    <t>NIBSS Instant Payment Outward 000013180529193136000119831545 636626729424145991-1 REIMBURSEMENT FOR FLIGHT TICKET AND LOCAL TRANSPORT TO PROF DAVID OGBE FOR ATTENDING AMRS INNOVATION 45511435 IFO REF:017020009245511435000000000000</t>
  </si>
  <si>
    <t>COMMISSION 000013180529193136000119831545 NIP TRANSFER COMMISSION FOR 636626729424145991-1 REIMBURSEMENT FOR FLIGHT TICKET AND LOCAL TRANSPORT TO PROF DAVID OGBE FOR ATTENDING AREF:017020009245511435000000000000</t>
  </si>
  <si>
    <t>VALUE ADDED TAX VAT ON NIP TRANSFER FOR 63662</t>
  </si>
  <si>
    <t>COMMISSION/OUTWARD TRANSFERS FX TRF-(AUST PAMI SPECIAL AC/NGENEFEME FOBA JOSEP)-OTHERS</t>
  </si>
  <si>
    <t>VAT/OUTWARD TRANSFER FX TRF-(AUST PAMI SPECIAL AC/NGENEFEME FOBA JOSEP)-OTHERS</t>
  </si>
  <si>
    <t>SWIFT CHARGE/OUTWARD TRANSFER FX TRF-(AUST PAMI SPECIAL AC/NGENEFEME FOBA JOSEP)-OTHERS</t>
  </si>
  <si>
    <t>OVERSEAS BANK CHARGES OFFSHORE CHG</t>
  </si>
  <si>
    <t>31-May-2018</t>
  </si>
  <si>
    <t>01-Jun-2018</t>
  </si>
  <si>
    <t>NIBSS Instant Payment Outward 000013180601135414000121167378 636632839609787864-1 PAYMENT FOR AIR TICKET FOR MR MORGAN LEO AKPAN FOR PARTICIPATING IN STAFF TRAING IN LAGOS 45894108 IFO : FB/TRAVE REF:017020009245894108000000000000</t>
  </si>
  <si>
    <t>COMMISSION 000013180601135414000121167378 NIP TRANSFER COMMISSION FOR 636632839609787864-1 PAYMENT FOR AIR TICKET FOR MR MORGAN LEO AKPAN FOR PARTICIPATING IN STAFF TRAING IN LAREF:017020009245894108000000000000</t>
  </si>
  <si>
    <t>VALUE ADDED TAX VAT ON NIP TRANSFER FOR 63663</t>
  </si>
  <si>
    <t>TRANSFER BETWEEN CUSTOMERS via GAPS 636633578131915704-1 45944731 PAYMENT OF PER DIEM TO MR MORGAN LEO AKPAN FOR PAMI STAFF TRAING IN OWERRI IMO STATE from AUST PAMI SPECIAL ACCOUNTS to AKPAN MORG REF: 0170200092459447310000000</t>
  </si>
  <si>
    <t>737 MERCHANT PAYMENTS 3245525636 3302-2436-5870 FEDERAL UNIVERSITY OF TECHNOLOGY, OWERRI PUBLIC PROCUREMENT RESEARCH CENTER 130000.00 from AUST PAMI SPECIAL ACCOUNTS to REMITA INTERNET BANKING A/C</t>
  </si>
  <si>
    <t>COMMISSION Charge: 3245525636 3302-2436-5870 FEDERAL UNIVERSITY OF TECHNOLOGY, OWERRI PUBLIC PROCUREMENT RESEARCH CENTER 130000.00</t>
  </si>
  <si>
    <t>TRANSFER BETWEEN CUSTOMERS via GAPS 636644868828464237-1 46562475 BEING PAYMENT FOR FLIGHT TICKET FOR DR SHOLA AND PROF. ONWUALU PETER FOR TRIP TO LAGOS FOR PAMI ACE from AUST PAMI SPECIAL ACCOUNT REF: 0170200092465624750000000</t>
  </si>
  <si>
    <t>TRANSFER BETWEEN CUSTOMERS via GAPS 636644866285234450-1 46562255 PAYMENT OF PER DIEM AND LOCAL TRANSPORTATION FOR DR SHOLA FOR PAMI MEETING IN LAGOSS WITH PROF WOLE from AUST PAMI SPECIAL ACCOUNT REF: 0170200092465622550000000</t>
  </si>
  <si>
    <t>NIBSS Instant Payment Outward 000013180613125656000126512187 636644861575951782-1 BEING PAYMENT FO PER DIEM AND LOCAL TRANSPORTATION FOR PROF PETER ONWUALU FOR PAMI MEETING WITH PROF 46561948 IFO REF:017020009246561948000000000000</t>
  </si>
  <si>
    <t>COMMISSION 000013180613125656000126512187 NIP TRANSFER COMMISSION FOR 636644861575951782-1 BEING PAYMENT FO PER DIEM AND LOCAL TRANSPORTATION FOR PROF PETER ONWUALU FOR PAMI MEEREF:017020009246561948000000000000</t>
  </si>
  <si>
    <t>VALUE ADDED TAX VAT ON NIP TRANSFER FOR 63664</t>
  </si>
  <si>
    <t>19-Jun-2018</t>
  </si>
  <si>
    <t>TRANSFER BETWEEN CUSTOMERS via GAPS 636640645097078170-1 46314488 CASH ADVANCE FOR PAMI OFFICE OPERATION from AUST PAMI SPECIAL ACCOUNTS to ALIYU AHMED REF: 0170200092463144880000000</t>
  </si>
  <si>
    <t>27-Jun-2018</t>
  </si>
  <si>
    <t>26-Jun-2018</t>
  </si>
  <si>
    <t>30-Jun-2018</t>
  </si>
  <si>
    <t>29-Jun-2018</t>
  </si>
  <si>
    <t>DLR Indicators</t>
  </si>
  <si>
    <t>Total Results reported by ACEs for 2015/2016</t>
  </si>
  <si>
    <t>Verified Results and disbursed</t>
  </si>
  <si>
    <t>Unit Cost (SDR)</t>
  </si>
  <si>
    <t>Total Cost (SDR)</t>
  </si>
  <si>
    <t>Maximum SDR per DLR</t>
  </si>
  <si>
    <t>Total DLR Earnings 2015</t>
  </si>
  <si>
    <t>Total DLR Earnings 2016</t>
  </si>
  <si>
    <t>Total DLR Earnings 2017</t>
  </si>
  <si>
    <t>Total Earnings to date</t>
  </si>
  <si>
    <t>Balance SDR 2017</t>
  </si>
  <si>
    <t>2.1 New Short term students</t>
  </si>
  <si>
    <t>National and men</t>
  </si>
  <si>
    <t>National and women</t>
  </si>
  <si>
    <t>Regional and men</t>
  </si>
  <si>
    <t>Regional and women</t>
  </si>
  <si>
    <t>2.2 New Master students</t>
  </si>
  <si>
    <t>2.3 New PhD students</t>
  </si>
  <si>
    <t>2.4 Number of outreach "periods"</t>
  </si>
  <si>
    <t>National</t>
  </si>
  <si>
    <t>Regional</t>
  </si>
  <si>
    <t>2.5 Accreditation</t>
  </si>
  <si>
    <t>2.5 (A) International accreditation</t>
  </si>
  <si>
    <t>2.5 (B) National accreditation</t>
  </si>
  <si>
    <t>2.5 (C) Gap assessment verified</t>
  </si>
  <si>
    <t>2.5 (D) CAMES certification</t>
  </si>
  <si>
    <t>2.5 (E) Bologna Compliant programs</t>
  </si>
  <si>
    <t>2.5 (F) Self-Evaluation</t>
  </si>
  <si>
    <r>
      <rPr>
        <b/>
        <sz val="11"/>
        <color indexed="8"/>
        <rFont val="Calibri"/>
        <family val="2"/>
      </rPr>
      <t>2.6 Research Publications</t>
    </r>
    <r>
      <rPr>
        <b/>
        <vertAlign val="superscript"/>
        <sz val="11"/>
        <color indexed="8"/>
        <rFont val="Calibri"/>
        <family val="2"/>
      </rPr>
      <t>[1]</t>
    </r>
  </si>
  <si>
    <t>Regional Collaboration</t>
  </si>
  <si>
    <t>No Regional Collaboration</t>
  </si>
  <si>
    <t>2.7 External Revenue</t>
  </si>
  <si>
    <t>2.8 T&amp;L Environment</t>
  </si>
  <si>
    <t xml:space="preserve">M1: </t>
  </si>
  <si>
    <t>M2:</t>
  </si>
  <si>
    <t>M3:</t>
  </si>
  <si>
    <t xml:space="preserve">M4: </t>
  </si>
  <si>
    <t>3. Financial Management</t>
  </si>
  <si>
    <t>3.1 Timely Withdrawal</t>
  </si>
  <si>
    <t>3.2 Functioning Audit Committee</t>
  </si>
  <si>
    <t>3.3 Functioning Internal Audit Unit</t>
  </si>
  <si>
    <t xml:space="preserve">3.4 Financial Online Transparency </t>
  </si>
  <si>
    <t>4 Procurement</t>
  </si>
  <si>
    <t>TOTALS</t>
  </si>
  <si>
    <t xml:space="preserve">PAYMENT DUE FOR DLRs 2.1 - 2.4 </t>
  </si>
  <si>
    <t>APPLIED RESEARCH</t>
  </si>
  <si>
    <t>INTERNATIONAL PARTNERSHIP</t>
  </si>
  <si>
    <t>GOVERNANCE</t>
  </si>
  <si>
    <t>Yet to be remitted Statutory deduction</t>
  </si>
  <si>
    <t>Exchange rate Difference</t>
  </si>
  <si>
    <t>REGIONAL CO-OPERATION</t>
  </si>
  <si>
    <t>FIXED ASSETS</t>
  </si>
  <si>
    <t>Total Expenditure</t>
  </si>
  <si>
    <t>Opening Balance, January 2017(As Per December Submission)</t>
  </si>
  <si>
    <t>Reclassification/Adjustments to Recognise Direct Payments by NUC/World Bank in 2016</t>
  </si>
  <si>
    <t>Current Expenditures (Jan. to Jun "17)</t>
  </si>
  <si>
    <t>Closing Balance, Jun 2017</t>
  </si>
  <si>
    <t>Current Expenditures (Jul. to Dec "17)</t>
  </si>
  <si>
    <t>Closing Balance, Dec 2017</t>
  </si>
  <si>
    <t>Current Expenditures (Jan. to Jun "18)</t>
  </si>
  <si>
    <t>Closing Balance, Jun 2018</t>
  </si>
  <si>
    <t>Name of ACE</t>
  </si>
  <si>
    <t xml:space="preserve">AFRICA HIGHER EDUCATION CENTERS OF EXCELLENCE PROJECT </t>
  </si>
  <si>
    <t>Statement of Sources and Uses of Funds</t>
  </si>
  <si>
    <t>for the semi-annual period ending……………30 June 2018</t>
  </si>
  <si>
    <t>(01/01/2018 to 30/06/2018)</t>
  </si>
  <si>
    <t>(01/01/2015-30/06/2018)</t>
  </si>
  <si>
    <t xml:space="preserve">Cummulative for  </t>
  </si>
  <si>
    <t>Sources of Fund</t>
  </si>
  <si>
    <t>Semi-Annual Period ending……30 Jun, 2018</t>
  </si>
  <si>
    <t>Financial Year End</t>
  </si>
  <si>
    <t>Opening Cash Balance</t>
  </si>
  <si>
    <t>Government Funds</t>
  </si>
  <si>
    <t>World Bank IDA Funds</t>
  </si>
  <si>
    <t>Student Fees</t>
  </si>
  <si>
    <t>Others</t>
  </si>
  <si>
    <t>Total</t>
  </si>
  <si>
    <t>Add Receipts</t>
  </si>
  <si>
    <t>Total Financing</t>
  </si>
  <si>
    <t>Less:  ACE Expenditure as per Project Implementation Plan</t>
  </si>
  <si>
    <t>Expenditure Classification 1</t>
  </si>
  <si>
    <t>Expenditure Classificiation 2</t>
  </si>
  <si>
    <t>Statutory Expenses</t>
  </si>
  <si>
    <t>Exchange Rate Difference</t>
  </si>
  <si>
    <t>Total Uses of Funds by Components</t>
  </si>
  <si>
    <t>Closing Balances</t>
  </si>
  <si>
    <t>Total Closing Cash Balance</t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</si>
</sst>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_(* #,##0.00_);_(* \(#,##0.00\);_(* \-??_);_(@_)"/>
    <numFmt numFmtId="166" formatCode="@"/>
    <numFmt numFmtId="167" formatCode="DD/MM/YYYY"/>
    <numFmt numFmtId="168" formatCode="&quot;&quot;0.00"/>
    <numFmt numFmtId="169" formatCode="&quot;&quot;0"/>
    <numFmt numFmtId="170" formatCode="&quot;&quot;0.00&quot; Dr&quot;"/>
    <numFmt numFmtId="171" formatCode="\$0.00"/>
    <numFmt numFmtId="172" formatCode="\$0.00&quot; Dr&quot;"/>
    <numFmt numFmtId="173" formatCode="&quot;N &quot;0.00"/>
    <numFmt numFmtId="174" formatCode="&quot;N &quot;0&quot;/$&quot;"/>
    <numFmt numFmtId="175" formatCode="&quot;&quot;0.00&quot; Cr&quot;"/>
    <numFmt numFmtId="176" formatCode="#,##0.00"/>
    <numFmt numFmtId="177" formatCode="#,##0"/>
    <numFmt numFmtId="178" formatCode="0"/>
    <numFmt numFmtId="179" formatCode="MMM\-YY"/>
  </numFmts>
  <fonts count="32">
    <font>
      <sz val="11"/>
      <color indexed="63"/>
      <name val="Calibri"/>
      <family val="2"/>
    </font>
    <font>
      <sz val="10"/>
      <name val="Arial"/>
      <family val="0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63"/>
      <name val="Calibri"/>
      <family val="2"/>
    </font>
    <font>
      <sz val="8"/>
      <color indexed="63"/>
      <name val="Calibri"/>
      <family val="2"/>
    </font>
    <font>
      <b/>
      <sz val="8"/>
      <color indexed="63"/>
      <name val="Arial"/>
      <family val="2"/>
    </font>
    <font>
      <b/>
      <sz val="8"/>
      <color indexed="54"/>
      <name val="Arial"/>
      <family val="2"/>
    </font>
    <font>
      <b/>
      <sz val="9"/>
      <color indexed="63"/>
      <name val="Tahoma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Tahoma"/>
      <family val="0"/>
    </font>
    <font>
      <sz val="9"/>
      <color indexed="8"/>
      <name val="Tahoma"/>
      <family val="0"/>
    </font>
    <font>
      <b/>
      <sz val="11"/>
      <color indexed="63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8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5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</cellStyleXfs>
  <cellXfs count="244">
    <xf numFmtId="164" fontId="0" fillId="0" borderId="0" xfId="0" applyAlignment="1">
      <alignment/>
    </xf>
    <xf numFmtId="164" fontId="2" fillId="0" borderId="0" xfId="0" applyFont="1" applyAlignment="1">
      <alignment/>
    </xf>
    <xf numFmtId="166" fontId="3" fillId="0" borderId="0" xfId="0" applyNumberFormat="1" applyFont="1" applyBorder="1" applyAlignment="1">
      <alignment vertical="top"/>
    </xf>
    <xf numFmtId="164" fontId="4" fillId="0" borderId="0" xfId="0" applyFont="1" applyAlignment="1">
      <alignment vertical="top"/>
    </xf>
    <xf numFmtId="166" fontId="4" fillId="0" borderId="0" xfId="0" applyNumberFormat="1" applyFont="1" applyBorder="1" applyAlignment="1">
      <alignment vertical="top"/>
    </xf>
    <xf numFmtId="166" fontId="4" fillId="0" borderId="1" xfId="0" applyNumberFormat="1" applyFont="1" applyBorder="1" applyAlignment="1">
      <alignment horizontal="right" vertical="top"/>
    </xf>
    <xf numFmtId="166" fontId="3" fillId="0" borderId="1" xfId="0" applyNumberFormat="1" applyFont="1" applyBorder="1" applyAlignment="1">
      <alignment horizontal="left" vertical="top" indent="5"/>
    </xf>
    <xf numFmtId="166" fontId="3" fillId="0" borderId="1" xfId="0" applyNumberFormat="1" applyFont="1" applyBorder="1" applyAlignment="1">
      <alignment vertical="top"/>
    </xf>
    <xf numFmtId="166" fontId="4" fillId="0" borderId="1" xfId="0" applyNumberFormat="1" applyFont="1" applyBorder="1" applyAlignment="1">
      <alignment vertical="top"/>
    </xf>
    <xf numFmtId="166" fontId="3" fillId="0" borderId="1" xfId="0" applyNumberFormat="1" applyFont="1" applyBorder="1" applyAlignment="1">
      <alignment horizontal="right" vertical="top"/>
    </xf>
    <xf numFmtId="167" fontId="4" fillId="0" borderId="0" xfId="0" applyNumberFormat="1" applyFont="1" applyAlignment="1">
      <alignment horizontal="right" vertical="top"/>
    </xf>
    <xf numFmtId="166" fontId="4" fillId="0" borderId="0" xfId="0" applyNumberFormat="1" applyFont="1" applyAlignment="1">
      <alignment vertical="top"/>
    </xf>
    <xf numFmtId="166" fontId="3" fillId="0" borderId="2" xfId="0" applyNumberFormat="1" applyFont="1" applyBorder="1" applyAlignment="1">
      <alignment horizontal="left" vertical="top" indent="3"/>
    </xf>
    <xf numFmtId="166" fontId="3" fillId="0" borderId="0" xfId="0" applyNumberFormat="1" applyFont="1" applyAlignment="1">
      <alignment vertical="top"/>
    </xf>
    <xf numFmtId="168" fontId="3" fillId="0" borderId="0" xfId="0" applyNumberFormat="1" applyFont="1" applyAlignment="1">
      <alignment horizontal="right" vertical="top"/>
    </xf>
    <xf numFmtId="169" fontId="3" fillId="0" borderId="0" xfId="0" applyNumberFormat="1" applyFont="1" applyAlignment="1">
      <alignment horizontal="right" vertical="top"/>
    </xf>
    <xf numFmtId="166" fontId="4" fillId="0" borderId="0" xfId="0" applyNumberFormat="1" applyFont="1" applyAlignment="1">
      <alignment horizontal="right" vertical="top"/>
    </xf>
    <xf numFmtId="170" fontId="3" fillId="0" borderId="0" xfId="0" applyNumberFormat="1" applyFont="1" applyAlignment="1">
      <alignment horizontal="right" vertical="top"/>
    </xf>
    <xf numFmtId="166" fontId="5" fillId="0" borderId="0" xfId="0" applyNumberFormat="1" applyFont="1" applyAlignment="1">
      <alignment horizontal="left" vertical="top" wrapText="1" indent="3"/>
    </xf>
    <xf numFmtId="168" fontId="4" fillId="0" borderId="2" xfId="0" applyNumberFormat="1" applyFont="1" applyBorder="1" applyAlignment="1">
      <alignment horizontal="right" vertical="top"/>
    </xf>
    <xf numFmtId="166" fontId="3" fillId="0" borderId="0" xfId="0" applyNumberFormat="1" applyFont="1" applyAlignment="1">
      <alignment horizontal="left" vertical="top" indent="5"/>
    </xf>
    <xf numFmtId="169" fontId="4" fillId="0" borderId="0" xfId="0" applyNumberFormat="1" applyFont="1" applyBorder="1" applyAlignment="1">
      <alignment horizontal="right" vertical="top"/>
    </xf>
    <xf numFmtId="168" fontId="4" fillId="0" borderId="0" xfId="0" applyNumberFormat="1" applyFont="1" applyAlignment="1">
      <alignment horizontal="right" vertical="top"/>
    </xf>
    <xf numFmtId="168" fontId="3" fillId="0" borderId="1" xfId="0" applyNumberFormat="1" applyFont="1" applyBorder="1" applyAlignment="1">
      <alignment horizontal="right" vertical="top"/>
    </xf>
    <xf numFmtId="164" fontId="6" fillId="0" borderId="0" xfId="0" applyFont="1" applyAlignment="1">
      <alignment/>
    </xf>
    <xf numFmtId="166" fontId="7" fillId="0" borderId="0" xfId="0" applyNumberFormat="1" applyFont="1" applyBorder="1" applyAlignment="1">
      <alignment vertical="top"/>
    </xf>
    <xf numFmtId="164" fontId="8" fillId="0" borderId="0" xfId="0" applyFont="1" applyAlignment="1">
      <alignment vertical="top"/>
    </xf>
    <xf numFmtId="166" fontId="8" fillId="0" borderId="0" xfId="0" applyNumberFormat="1" applyFont="1" applyBorder="1" applyAlignment="1">
      <alignment vertical="top"/>
    </xf>
    <xf numFmtId="166" fontId="8" fillId="0" borderId="1" xfId="0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left" vertical="top" indent="5"/>
    </xf>
    <xf numFmtId="166" fontId="7" fillId="0" borderId="1" xfId="0" applyNumberFormat="1" applyFont="1" applyBorder="1" applyAlignment="1">
      <alignment vertical="top"/>
    </xf>
    <xf numFmtId="166" fontId="8" fillId="0" borderId="1" xfId="0" applyNumberFormat="1" applyFont="1" applyBorder="1" applyAlignment="1">
      <alignment vertical="top"/>
    </xf>
    <xf numFmtId="166" fontId="7" fillId="0" borderId="1" xfId="0" applyNumberFormat="1" applyFont="1" applyBorder="1" applyAlignment="1">
      <alignment horizontal="right" vertical="top"/>
    </xf>
    <xf numFmtId="167" fontId="8" fillId="0" borderId="0" xfId="0" applyNumberFormat="1" applyFont="1" applyAlignment="1">
      <alignment horizontal="right" vertical="top"/>
    </xf>
    <xf numFmtId="166" fontId="8" fillId="0" borderId="0" xfId="0" applyNumberFormat="1" applyFont="1" applyAlignment="1">
      <alignment vertical="top"/>
    </xf>
    <xf numFmtId="166" fontId="7" fillId="0" borderId="2" xfId="0" applyNumberFormat="1" applyFont="1" applyBorder="1" applyAlignment="1">
      <alignment horizontal="left" vertical="top" indent="3"/>
    </xf>
    <xf numFmtId="166" fontId="7" fillId="0" borderId="0" xfId="0" applyNumberFormat="1" applyFont="1" applyAlignment="1">
      <alignment vertical="top"/>
    </xf>
    <xf numFmtId="171" fontId="7" fillId="0" borderId="0" xfId="0" applyNumberFormat="1" applyFont="1" applyAlignment="1">
      <alignment horizontal="right" vertical="top"/>
    </xf>
    <xf numFmtId="169" fontId="7" fillId="0" borderId="0" xfId="0" applyNumberFormat="1" applyFont="1" applyAlignment="1">
      <alignment horizontal="right" vertical="top"/>
    </xf>
    <xf numFmtId="166" fontId="8" fillId="0" borderId="0" xfId="0" applyNumberFormat="1" applyFont="1" applyAlignment="1">
      <alignment horizontal="right" vertical="top"/>
    </xf>
    <xf numFmtId="172" fontId="7" fillId="0" borderId="0" xfId="0" applyNumberFormat="1" applyFont="1" applyAlignment="1">
      <alignment horizontal="right" vertical="top"/>
    </xf>
    <xf numFmtId="167" fontId="8" fillId="0" borderId="0" xfId="0" applyNumberFormat="1" applyFont="1" applyBorder="1" applyAlignment="1">
      <alignment horizontal="right" vertical="top"/>
    </xf>
    <xf numFmtId="173" fontId="8" fillId="0" borderId="0" xfId="0" applyNumberFormat="1" applyFont="1" applyAlignment="1">
      <alignment horizontal="right" vertical="top"/>
    </xf>
    <xf numFmtId="174" fontId="8" fillId="0" borderId="0" xfId="0" applyNumberFormat="1" applyFont="1" applyAlignment="1">
      <alignment vertical="top"/>
    </xf>
    <xf numFmtId="166" fontId="9" fillId="0" borderId="0" xfId="0" applyNumberFormat="1" applyFont="1" applyAlignment="1">
      <alignment horizontal="left" vertical="top" wrapText="1" indent="3"/>
    </xf>
    <xf numFmtId="171" fontId="8" fillId="0" borderId="2" xfId="0" applyNumberFormat="1" applyFont="1" applyBorder="1" applyAlignment="1">
      <alignment horizontal="right" vertical="top"/>
    </xf>
    <xf numFmtId="166" fontId="7" fillId="0" borderId="0" xfId="0" applyNumberFormat="1" applyFont="1" applyAlignment="1">
      <alignment horizontal="left" vertical="top" indent="5"/>
    </xf>
    <xf numFmtId="169" fontId="8" fillId="0" borderId="0" xfId="0" applyNumberFormat="1" applyFont="1" applyBorder="1" applyAlignment="1">
      <alignment horizontal="right" vertical="top"/>
    </xf>
    <xf numFmtId="171" fontId="8" fillId="0" borderId="0" xfId="0" applyNumberFormat="1" applyFont="1" applyAlignment="1">
      <alignment horizontal="right" vertical="top"/>
    </xf>
    <xf numFmtId="171" fontId="7" fillId="0" borderId="1" xfId="0" applyNumberFormat="1" applyFont="1" applyBorder="1" applyAlignment="1">
      <alignment horizontal="right" vertical="top"/>
    </xf>
    <xf numFmtId="168" fontId="7" fillId="0" borderId="0" xfId="0" applyNumberFormat="1" applyFont="1" applyAlignment="1">
      <alignment horizontal="right" vertical="top"/>
    </xf>
    <xf numFmtId="170" fontId="7" fillId="0" borderId="0" xfId="0" applyNumberFormat="1" applyFont="1" applyAlignment="1">
      <alignment horizontal="right" vertical="top"/>
    </xf>
    <xf numFmtId="175" fontId="7" fillId="0" borderId="0" xfId="0" applyNumberFormat="1" applyFont="1" applyAlignment="1">
      <alignment horizontal="right" vertical="top"/>
    </xf>
    <xf numFmtId="168" fontId="8" fillId="0" borderId="2" xfId="0" applyNumberFormat="1" applyFont="1" applyBorder="1" applyAlignment="1">
      <alignment horizontal="right" vertical="top"/>
    </xf>
    <xf numFmtId="168" fontId="8" fillId="0" borderId="0" xfId="0" applyNumberFormat="1" applyFont="1" applyAlignment="1">
      <alignment horizontal="right" vertical="top"/>
    </xf>
    <xf numFmtId="168" fontId="7" fillId="0" borderId="1" xfId="0" applyNumberFormat="1" applyFont="1" applyBorder="1" applyAlignment="1">
      <alignment horizontal="right" vertical="top"/>
    </xf>
    <xf numFmtId="166" fontId="9" fillId="0" borderId="1" xfId="0" applyNumberFormat="1" applyFont="1" applyBorder="1" applyAlignment="1">
      <alignment horizontal="right" vertical="top"/>
    </xf>
    <xf numFmtId="167" fontId="8" fillId="0" borderId="2" xfId="0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vertical="top"/>
    </xf>
    <xf numFmtId="166" fontId="8" fillId="0" borderId="2" xfId="0" applyNumberFormat="1" applyFont="1" applyBorder="1" applyAlignment="1">
      <alignment vertical="top"/>
    </xf>
    <xf numFmtId="166" fontId="8" fillId="0" borderId="2" xfId="0" applyNumberFormat="1" applyFont="1" applyBorder="1" applyAlignment="1">
      <alignment horizontal="right" vertical="top"/>
    </xf>
    <xf numFmtId="165" fontId="7" fillId="0" borderId="2" xfId="15" applyFont="1" applyFill="1" applyBorder="1" applyAlignment="1" applyProtection="1">
      <alignment horizontal="right" vertical="top"/>
      <protection/>
    </xf>
    <xf numFmtId="169" fontId="7" fillId="0" borderId="2" xfId="0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10" fillId="0" borderId="0" xfId="0" applyNumberFormat="1" applyFont="1" applyBorder="1" applyAlignment="1">
      <alignment vertical="top"/>
    </xf>
    <xf numFmtId="164" fontId="11" fillId="0" borderId="0" xfId="0" applyFont="1" applyAlignment="1">
      <alignment vertical="top"/>
    </xf>
    <xf numFmtId="166" fontId="11" fillId="0" borderId="0" xfId="0" applyNumberFormat="1" applyFont="1" applyBorder="1" applyAlignment="1">
      <alignment vertical="top"/>
    </xf>
    <xf numFmtId="166" fontId="12" fillId="0" borderId="2" xfId="0" applyNumberFormat="1" applyFont="1" applyBorder="1" applyAlignment="1">
      <alignment vertical="top"/>
    </xf>
    <xf numFmtId="166" fontId="11" fillId="0" borderId="2" xfId="0" applyNumberFormat="1" applyFont="1" applyBorder="1" applyAlignment="1">
      <alignment vertical="top"/>
    </xf>
    <xf numFmtId="166" fontId="11" fillId="0" borderId="2" xfId="0" applyNumberFormat="1" applyFont="1" applyBorder="1" applyAlignment="1">
      <alignment horizontal="right" vertical="top"/>
    </xf>
    <xf numFmtId="165" fontId="12" fillId="0" borderId="2" xfId="15" applyFont="1" applyFill="1" applyBorder="1" applyAlignment="1" applyProtection="1">
      <alignment horizontal="right" vertical="top"/>
      <protection/>
    </xf>
    <xf numFmtId="169" fontId="12" fillId="0" borderId="2" xfId="0" applyNumberFormat="1" applyFont="1" applyBorder="1" applyAlignment="1">
      <alignment horizontal="right" vertical="top"/>
    </xf>
    <xf numFmtId="166" fontId="12" fillId="0" borderId="0" xfId="0" applyNumberFormat="1" applyFont="1" applyAlignment="1">
      <alignment vertical="top"/>
    </xf>
    <xf numFmtId="166" fontId="11" fillId="0" borderId="0" xfId="0" applyNumberFormat="1" applyFont="1" applyAlignment="1">
      <alignment vertical="top"/>
    </xf>
    <xf numFmtId="166" fontId="11" fillId="0" borderId="0" xfId="0" applyNumberFormat="1" applyFont="1" applyAlignment="1">
      <alignment horizontal="right" vertical="top"/>
    </xf>
    <xf numFmtId="165" fontId="12" fillId="0" borderId="0" xfId="15" applyFont="1" applyFill="1" applyBorder="1" applyAlignment="1" applyProtection="1">
      <alignment horizontal="right" vertical="top"/>
      <protection/>
    </xf>
    <xf numFmtId="169" fontId="12" fillId="0" borderId="0" xfId="0" applyNumberFormat="1" applyFont="1" applyAlignment="1">
      <alignment horizontal="right" vertical="top"/>
    </xf>
    <xf numFmtId="166" fontId="12" fillId="0" borderId="2" xfId="0" applyNumberFormat="1" applyFont="1" applyBorder="1" applyAlignment="1">
      <alignment horizontal="right" vertical="top"/>
    </xf>
    <xf numFmtId="171" fontId="12" fillId="0" borderId="2" xfId="0" applyNumberFormat="1" applyFont="1" applyBorder="1" applyAlignment="1">
      <alignment horizontal="right" vertical="top"/>
    </xf>
    <xf numFmtId="164" fontId="13" fillId="0" borderId="0" xfId="0" applyFont="1" applyAlignment="1">
      <alignment/>
    </xf>
    <xf numFmtId="165" fontId="13" fillId="0" borderId="0" xfId="20" applyFont="1" applyFill="1" applyBorder="1" applyAlignment="1" applyProtection="1">
      <alignment/>
      <protection/>
    </xf>
    <xf numFmtId="164" fontId="13" fillId="0" borderId="0" xfId="0" applyFont="1" applyBorder="1" applyAlignment="1">
      <alignment horizontal="center"/>
    </xf>
    <xf numFmtId="164" fontId="13" fillId="2" borderId="3" xfId="0" applyFont="1" applyFill="1" applyBorder="1" applyAlignment="1">
      <alignment horizontal="center"/>
    </xf>
    <xf numFmtId="164" fontId="13" fillId="2" borderId="3" xfId="0" applyFont="1" applyFill="1" applyBorder="1" applyAlignment="1">
      <alignment/>
    </xf>
    <xf numFmtId="164" fontId="13" fillId="0" borderId="0" xfId="0" applyFont="1" applyFill="1" applyBorder="1" applyAlignment="1">
      <alignment/>
    </xf>
    <xf numFmtId="165" fontId="13" fillId="0" borderId="4" xfId="20" applyFont="1" applyFill="1" applyBorder="1" applyAlignment="1" applyProtection="1">
      <alignment/>
      <protection/>
    </xf>
    <xf numFmtId="165" fontId="14" fillId="0" borderId="0" xfId="15" applyNumberFormat="1" applyFont="1" applyFill="1" applyBorder="1" applyAlignment="1" applyProtection="1">
      <alignment/>
      <protection/>
    </xf>
    <xf numFmtId="165" fontId="13" fillId="2" borderId="3" xfId="20" applyFont="1" applyFill="1" applyBorder="1" applyAlignment="1" applyProtection="1">
      <alignment/>
      <protection/>
    </xf>
    <xf numFmtId="165" fontId="13" fillId="2" borderId="3" xfId="15" applyNumberFormat="1" applyFont="1" applyFill="1" applyBorder="1" applyAlignment="1" applyProtection="1">
      <alignment/>
      <protection/>
    </xf>
    <xf numFmtId="165" fontId="13" fillId="0" borderId="0" xfId="0" applyNumberFormat="1" applyFont="1" applyAlignment="1">
      <alignment/>
    </xf>
    <xf numFmtId="165" fontId="13" fillId="2" borderId="3" xfId="0" applyNumberFormat="1" applyFont="1" applyFill="1" applyBorder="1" applyAlignment="1">
      <alignment/>
    </xf>
    <xf numFmtId="165" fontId="14" fillId="2" borderId="3" xfId="15" applyNumberFormat="1" applyFont="1" applyFill="1" applyBorder="1" applyAlignment="1" applyProtection="1">
      <alignment/>
      <protection/>
    </xf>
    <xf numFmtId="165" fontId="13" fillId="2" borderId="0" xfId="0" applyNumberFormat="1" applyFont="1" applyFill="1" applyAlignment="1">
      <alignment/>
    </xf>
    <xf numFmtId="176" fontId="13" fillId="0" borderId="0" xfId="0" applyNumberFormat="1" applyFont="1" applyAlignment="1">
      <alignment/>
    </xf>
    <xf numFmtId="165" fontId="15" fillId="0" borderId="1" xfId="20" applyFont="1" applyFill="1" applyBorder="1" applyAlignment="1" applyProtection="1">
      <alignment horizontal="right" vertical="top"/>
      <protection/>
    </xf>
    <xf numFmtId="165" fontId="13" fillId="0" borderId="3" xfId="0" applyNumberFormat="1" applyFont="1" applyBorder="1" applyAlignment="1">
      <alignment/>
    </xf>
    <xf numFmtId="164" fontId="13" fillId="0" borderId="5" xfId="0" applyFont="1" applyBorder="1" applyAlignment="1">
      <alignment/>
    </xf>
    <xf numFmtId="165" fontId="13" fillId="2" borderId="3" xfId="20" applyFont="1" applyFill="1" applyBorder="1" applyAlignment="1" applyProtection="1">
      <alignment/>
      <protection/>
    </xf>
    <xf numFmtId="165" fontId="15" fillId="2" borderId="3" xfId="20" applyFont="1" applyFill="1" applyBorder="1" applyAlignment="1" applyProtection="1">
      <alignment horizontal="right" vertical="top"/>
      <protection/>
    </xf>
    <xf numFmtId="165" fontId="0" fillId="0" borderId="0" xfId="20" applyFill="1" applyBorder="1" applyAlignment="1" applyProtection="1">
      <alignment/>
      <protection/>
    </xf>
    <xf numFmtId="165" fontId="0" fillId="2" borderId="3" xfId="20" applyFill="1" applyBorder="1" applyAlignment="1" applyProtection="1">
      <alignment/>
      <protection/>
    </xf>
    <xf numFmtId="165" fontId="13" fillId="0" borderId="3" xfId="20" applyFont="1" applyFill="1" applyBorder="1" applyAlignment="1" applyProtection="1">
      <alignment/>
      <protection/>
    </xf>
    <xf numFmtId="164" fontId="13" fillId="0" borderId="3" xfId="0" applyFont="1" applyBorder="1" applyAlignment="1">
      <alignment/>
    </xf>
    <xf numFmtId="165" fontId="13" fillId="0" borderId="3" xfId="15" applyNumberFormat="1" applyFont="1" applyFill="1" applyBorder="1" applyAlignment="1" applyProtection="1">
      <alignment/>
      <protection/>
    </xf>
    <xf numFmtId="176" fontId="13" fillId="2" borderId="3" xfId="0" applyNumberFormat="1" applyFont="1" applyFill="1" applyBorder="1" applyAlignment="1">
      <alignment/>
    </xf>
    <xf numFmtId="176" fontId="16" fillId="0" borderId="0" xfId="0" applyNumberFormat="1" applyFont="1" applyAlignment="1">
      <alignment/>
    </xf>
    <xf numFmtId="165" fontId="0" fillId="0" borderId="1" xfId="20" applyNumberFormat="1" applyFill="1" applyBorder="1" applyAlignment="1" applyProtection="1">
      <alignment/>
      <protection/>
    </xf>
    <xf numFmtId="176" fontId="13" fillId="0" borderId="1" xfId="0" applyNumberFormat="1" applyFont="1" applyBorder="1" applyAlignment="1">
      <alignment/>
    </xf>
    <xf numFmtId="165" fontId="0" fillId="2" borderId="3" xfId="20" applyNumberFormat="1" applyFill="1" applyBorder="1" applyAlignment="1" applyProtection="1">
      <alignment/>
      <protection/>
    </xf>
    <xf numFmtId="165" fontId="13" fillId="0" borderId="1" xfId="20" applyFont="1" applyFill="1" applyBorder="1" applyAlignment="1" applyProtection="1">
      <alignment/>
      <protection/>
    </xf>
    <xf numFmtId="164" fontId="18" fillId="0" borderId="0" xfId="0" applyFont="1" applyBorder="1" applyAlignment="1">
      <alignment/>
    </xf>
    <xf numFmtId="164" fontId="18" fillId="0" borderId="0" xfId="0" applyFont="1" applyAlignment="1">
      <alignment/>
    </xf>
    <xf numFmtId="164" fontId="18" fillId="0" borderId="0" xfId="0" applyFont="1" applyAlignment="1">
      <alignment vertical="top"/>
    </xf>
    <xf numFmtId="164" fontId="18" fillId="0" borderId="0" xfId="0" applyFont="1" applyAlignment="1">
      <alignment horizontal="right" vertical="top"/>
    </xf>
    <xf numFmtId="166" fontId="18" fillId="0" borderId="0" xfId="0" applyNumberFormat="1" applyFont="1" applyAlignment="1">
      <alignment/>
    </xf>
    <xf numFmtId="164" fontId="18" fillId="0" borderId="0" xfId="0" applyFont="1" applyAlignment="1">
      <alignment horizontal="right"/>
    </xf>
    <xf numFmtId="164" fontId="0" fillId="0" borderId="0" xfId="0" applyAlignment="1">
      <alignment horizontal="center"/>
    </xf>
    <xf numFmtId="177" fontId="19" fillId="3" borderId="3" xfId="0" applyNumberFormat="1" applyFont="1" applyFill="1" applyBorder="1" applyAlignment="1">
      <alignment vertical="top" wrapText="1"/>
    </xf>
    <xf numFmtId="177" fontId="19" fillId="4" borderId="3" xfId="0" applyNumberFormat="1" applyFont="1" applyFill="1" applyBorder="1" applyAlignment="1">
      <alignment horizontal="center" vertical="top" wrapText="1"/>
    </xf>
    <xf numFmtId="177" fontId="19" fillId="3" borderId="3" xfId="0" applyNumberFormat="1" applyFont="1" applyFill="1" applyBorder="1" applyAlignment="1">
      <alignment horizontal="center" vertical="top" wrapText="1"/>
    </xf>
    <xf numFmtId="177" fontId="19" fillId="5" borderId="3" xfId="0" applyNumberFormat="1" applyFont="1" applyFill="1" applyBorder="1" applyAlignment="1">
      <alignment horizontal="center" vertical="top" wrapText="1"/>
    </xf>
    <xf numFmtId="177" fontId="19" fillId="6" borderId="3" xfId="0" applyNumberFormat="1" applyFont="1" applyFill="1" applyBorder="1" applyAlignment="1">
      <alignment horizontal="center" vertical="top" wrapText="1"/>
    </xf>
    <xf numFmtId="177" fontId="19" fillId="7" borderId="3" xfId="0" applyNumberFormat="1" applyFont="1" applyFill="1" applyBorder="1" applyAlignment="1">
      <alignment horizontal="center" vertical="top" wrapText="1"/>
    </xf>
    <xf numFmtId="177" fontId="19" fillId="8" borderId="3" xfId="0" applyNumberFormat="1" applyFont="1" applyFill="1" applyBorder="1" applyAlignment="1">
      <alignment horizontal="center" vertical="top" wrapText="1"/>
    </xf>
    <xf numFmtId="177" fontId="19" fillId="9" borderId="3" xfId="0" applyNumberFormat="1" applyFont="1" applyFill="1" applyBorder="1" applyAlignment="1">
      <alignment horizontal="center" vertical="top" wrapText="1"/>
    </xf>
    <xf numFmtId="177" fontId="19" fillId="10" borderId="3" xfId="0" applyNumberFormat="1" applyFont="1" applyFill="1" applyBorder="1" applyAlignment="1">
      <alignment horizontal="center" vertical="top" wrapText="1"/>
    </xf>
    <xf numFmtId="177" fontId="19" fillId="5" borderId="3" xfId="0" applyNumberFormat="1" applyFont="1" applyFill="1" applyBorder="1" applyAlignment="1">
      <alignment vertical="center"/>
    </xf>
    <xf numFmtId="177" fontId="20" fillId="5" borderId="3" xfId="0" applyNumberFormat="1" applyFont="1" applyFill="1" applyBorder="1" applyAlignment="1">
      <alignment horizontal="center" vertical="center"/>
    </xf>
    <xf numFmtId="177" fontId="19" fillId="5" borderId="3" xfId="0" applyNumberFormat="1" applyFont="1" applyFill="1" applyBorder="1" applyAlignment="1">
      <alignment horizontal="center" vertical="center" wrapText="1"/>
    </xf>
    <xf numFmtId="177" fontId="19" fillId="8" borderId="3" xfId="0" applyNumberFormat="1" applyFont="1" applyFill="1" applyBorder="1" applyAlignment="1">
      <alignment horizontal="center" vertical="top"/>
    </xf>
    <xf numFmtId="177" fontId="19" fillId="9" borderId="3" xfId="0" applyNumberFormat="1" applyFont="1" applyFill="1" applyBorder="1" applyAlignment="1">
      <alignment horizontal="center" vertical="top"/>
    </xf>
    <xf numFmtId="177" fontId="0" fillId="10" borderId="3" xfId="0" applyNumberFormat="1" applyFill="1" applyBorder="1" applyAlignment="1">
      <alignment horizontal="center" vertical="top"/>
    </xf>
    <xf numFmtId="177" fontId="21" fillId="0" borderId="3" xfId="0" applyNumberFormat="1" applyFont="1" applyBorder="1" applyAlignment="1">
      <alignment vertical="center"/>
    </xf>
    <xf numFmtId="177" fontId="21" fillId="0" borderId="3" xfId="0" applyNumberFormat="1" applyFont="1" applyBorder="1" applyAlignment="1">
      <alignment horizontal="center" vertical="center"/>
    </xf>
    <xf numFmtId="178" fontId="0" fillId="0" borderId="3" xfId="0" applyNumberFormat="1" applyBorder="1" applyAlignment="1">
      <alignment horizontal="center"/>
    </xf>
    <xf numFmtId="177" fontId="21" fillId="0" borderId="3" xfId="0" applyNumberFormat="1" applyFont="1" applyBorder="1" applyAlignment="1">
      <alignment horizontal="center" vertical="center" wrapText="1"/>
    </xf>
    <xf numFmtId="177" fontId="19" fillId="7" borderId="6" xfId="0" applyNumberFormat="1" applyFont="1" applyFill="1" applyBorder="1" applyAlignment="1">
      <alignment horizontal="center" vertical="top" wrapText="1"/>
    </xf>
    <xf numFmtId="177" fontId="21" fillId="0" borderId="3" xfId="0" applyNumberFormat="1" applyFont="1" applyFill="1" applyBorder="1" applyAlignment="1">
      <alignment horizontal="center" vertical="center"/>
    </xf>
    <xf numFmtId="177" fontId="19" fillId="7" borderId="4" xfId="0" applyNumberFormat="1" applyFont="1" applyFill="1" applyBorder="1" applyAlignment="1">
      <alignment horizontal="center" vertical="top" wrapText="1"/>
    </xf>
    <xf numFmtId="177" fontId="21" fillId="4" borderId="3" xfId="0" applyNumberFormat="1" applyFont="1" applyFill="1" applyBorder="1" applyAlignment="1">
      <alignment vertical="center"/>
    </xf>
    <xf numFmtId="177" fontId="19" fillId="11" borderId="3" xfId="0" applyNumberFormat="1" applyFont="1" applyFill="1" applyBorder="1" applyAlignment="1">
      <alignment vertical="center"/>
    </xf>
    <xf numFmtId="177" fontId="22" fillId="11" borderId="3" xfId="0" applyNumberFormat="1" applyFont="1" applyFill="1" applyBorder="1" applyAlignment="1">
      <alignment horizontal="center" vertical="center"/>
    </xf>
    <xf numFmtId="177" fontId="20" fillId="11" borderId="3" xfId="0" applyNumberFormat="1" applyFont="1" applyFill="1" applyBorder="1" applyAlignment="1">
      <alignment horizontal="center" vertical="center"/>
    </xf>
    <xf numFmtId="177" fontId="21" fillId="11" borderId="3" xfId="0" applyNumberFormat="1" applyFont="1" applyFill="1" applyBorder="1" applyAlignment="1">
      <alignment horizontal="center" vertical="center" wrapText="1"/>
    </xf>
    <xf numFmtId="177" fontId="19" fillId="11" borderId="3" xfId="0" applyNumberFormat="1" applyFont="1" applyFill="1" applyBorder="1" applyAlignment="1">
      <alignment horizontal="center" vertical="center" wrapText="1"/>
    </xf>
    <xf numFmtId="177" fontId="19" fillId="11" borderId="3" xfId="0" applyNumberFormat="1" applyFont="1" applyFill="1" applyBorder="1" applyAlignment="1">
      <alignment horizontal="center" vertical="top" wrapText="1"/>
    </xf>
    <xf numFmtId="177" fontId="19" fillId="0" borderId="3" xfId="0" applyNumberFormat="1" applyFont="1" applyBorder="1" applyAlignment="1">
      <alignment vertical="center"/>
    </xf>
    <xf numFmtId="177" fontId="19" fillId="0" borderId="3" xfId="0" applyNumberFormat="1" applyFont="1" applyBorder="1" applyAlignment="1">
      <alignment horizontal="center" vertical="center" wrapText="1"/>
    </xf>
    <xf numFmtId="177" fontId="19" fillId="5" borderId="3" xfId="0" applyNumberFormat="1" applyFont="1" applyFill="1" applyBorder="1" applyAlignment="1">
      <alignment horizontal="center" vertical="center"/>
    </xf>
    <xf numFmtId="177" fontId="21" fillId="5" borderId="3" xfId="0" applyNumberFormat="1" applyFont="1" applyFill="1" applyBorder="1" applyAlignment="1">
      <alignment horizontal="center" vertical="center" wrapText="1"/>
    </xf>
    <xf numFmtId="177" fontId="19" fillId="12" borderId="3" xfId="0" applyNumberFormat="1" applyFont="1" applyFill="1" applyBorder="1" applyAlignment="1">
      <alignment horizontal="center" vertical="top"/>
    </xf>
    <xf numFmtId="177" fontId="19" fillId="8" borderId="3" xfId="0" applyNumberFormat="1" applyFont="1" applyFill="1" applyBorder="1" applyAlignment="1">
      <alignment/>
    </xf>
    <xf numFmtId="177" fontId="19" fillId="11" borderId="3" xfId="0" applyNumberFormat="1" applyFont="1" applyFill="1" applyBorder="1" applyAlignment="1">
      <alignment horizontal="center" vertical="center"/>
    </xf>
    <xf numFmtId="177" fontId="19" fillId="6" borderId="3" xfId="0" applyNumberFormat="1" applyFont="1" applyFill="1" applyBorder="1" applyAlignment="1">
      <alignment horizontal="center" vertical="center" wrapText="1"/>
    </xf>
    <xf numFmtId="177" fontId="19" fillId="7" borderId="3" xfId="0" applyNumberFormat="1" applyFont="1" applyFill="1" applyBorder="1" applyAlignment="1">
      <alignment horizontal="center" vertical="center" wrapText="1"/>
    </xf>
    <xf numFmtId="177" fontId="21" fillId="0" borderId="3" xfId="0" applyNumberFormat="1" applyFont="1" applyBorder="1" applyAlignment="1">
      <alignment/>
    </xf>
    <xf numFmtId="177" fontId="19" fillId="0" borderId="3" xfId="0" applyNumberFormat="1" applyFont="1" applyFill="1" applyBorder="1" applyAlignment="1">
      <alignment horizontal="center" vertical="center"/>
    </xf>
    <xf numFmtId="177" fontId="21" fillId="0" borderId="3" xfId="0" applyNumberFormat="1" applyFont="1" applyFill="1" applyBorder="1" applyAlignment="1">
      <alignment horizontal="center" vertical="center" wrapText="1"/>
    </xf>
    <xf numFmtId="177" fontId="19" fillId="11" borderId="6" xfId="0" applyNumberFormat="1" applyFont="1" applyFill="1" applyBorder="1" applyAlignment="1">
      <alignment horizontal="center" vertical="top" wrapText="1"/>
    </xf>
    <xf numFmtId="177" fontId="19" fillId="6" borderId="6" xfId="0" applyNumberFormat="1" applyFont="1" applyFill="1" applyBorder="1" applyAlignment="1">
      <alignment horizontal="center" vertical="top" wrapText="1"/>
    </xf>
    <xf numFmtId="177" fontId="19" fillId="8" borderId="6" xfId="0" applyNumberFormat="1" applyFont="1" applyFill="1" applyBorder="1" applyAlignment="1">
      <alignment horizontal="center" vertical="top" wrapText="1"/>
    </xf>
    <xf numFmtId="177" fontId="19" fillId="9" borderId="6" xfId="0" applyNumberFormat="1" applyFont="1" applyFill="1" applyBorder="1" applyAlignment="1">
      <alignment horizontal="center" vertical="top" wrapText="1"/>
    </xf>
    <xf numFmtId="177" fontId="19" fillId="0" borderId="3" xfId="0" applyNumberFormat="1" applyFont="1" applyFill="1" applyBorder="1" applyAlignment="1">
      <alignment horizontal="center" vertical="center" wrapText="1"/>
    </xf>
    <xf numFmtId="177" fontId="19" fillId="11" borderId="4" xfId="0" applyNumberFormat="1" applyFont="1" applyFill="1" applyBorder="1" applyAlignment="1">
      <alignment horizontal="center" vertical="top" wrapText="1"/>
    </xf>
    <xf numFmtId="177" fontId="19" fillId="6" borderId="4" xfId="0" applyNumberFormat="1" applyFont="1" applyFill="1" applyBorder="1" applyAlignment="1">
      <alignment horizontal="center" vertical="top" wrapText="1"/>
    </xf>
    <xf numFmtId="177" fontId="19" fillId="8" borderId="4" xfId="0" applyNumberFormat="1" applyFont="1" applyFill="1" applyBorder="1" applyAlignment="1">
      <alignment horizontal="center" vertical="top" wrapText="1"/>
    </xf>
    <xf numFmtId="177" fontId="19" fillId="9" borderId="4" xfId="0" applyNumberFormat="1" applyFont="1" applyFill="1" applyBorder="1" applyAlignment="1">
      <alignment horizontal="center" vertical="top" wrapText="1"/>
    </xf>
    <xf numFmtId="177" fontId="19" fillId="0" borderId="3" xfId="0" applyNumberFormat="1" applyFont="1" applyBorder="1" applyAlignment="1">
      <alignment horizontal="center" vertical="center"/>
    </xf>
    <xf numFmtId="177" fontId="19" fillId="8" borderId="3" xfId="0" applyNumberFormat="1" applyFont="1" applyFill="1" applyBorder="1" applyAlignment="1">
      <alignment vertical="center"/>
    </xf>
    <xf numFmtId="177" fontId="19" fillId="8" borderId="3" xfId="0" applyNumberFormat="1" applyFont="1" applyFill="1" applyBorder="1" applyAlignment="1">
      <alignment horizontal="center" vertical="center"/>
    </xf>
    <xf numFmtId="177" fontId="21" fillId="8" borderId="3" xfId="0" applyNumberFormat="1" applyFont="1" applyFill="1" applyBorder="1" applyAlignment="1">
      <alignment horizontal="center" vertical="center" wrapText="1"/>
    </xf>
    <xf numFmtId="177" fontId="19" fillId="8" borderId="3" xfId="0" applyNumberFormat="1" applyFont="1" applyFill="1" applyBorder="1" applyAlignment="1">
      <alignment horizontal="center" vertical="center" wrapText="1"/>
    </xf>
    <xf numFmtId="177" fontId="19" fillId="9" borderId="3" xfId="0" applyNumberFormat="1" applyFont="1" applyFill="1" applyBorder="1" applyAlignment="1">
      <alignment horizontal="center" vertical="center" wrapText="1"/>
    </xf>
    <xf numFmtId="177" fontId="19" fillId="2" borderId="3" xfId="0" applyNumberFormat="1" applyFont="1" applyFill="1" applyBorder="1" applyAlignment="1">
      <alignment vertical="center" wrapText="1"/>
    </xf>
    <xf numFmtId="177" fontId="19" fillId="0" borderId="3" xfId="0" applyNumberFormat="1" applyFont="1" applyFill="1" applyBorder="1" applyAlignment="1">
      <alignment vertical="center" wrapText="1"/>
    </xf>
    <xf numFmtId="177" fontId="19" fillId="10" borderId="3" xfId="0" applyNumberFormat="1" applyFont="1" applyFill="1" applyBorder="1" applyAlignment="1">
      <alignment horizontal="center" vertical="center" wrapText="1"/>
    </xf>
    <xf numFmtId="177" fontId="24" fillId="13" borderId="3" xfId="0" applyNumberFormat="1" applyFont="1" applyFill="1" applyBorder="1" applyAlignment="1">
      <alignment/>
    </xf>
    <xf numFmtId="177" fontId="24" fillId="13" borderId="7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3" xfId="0" applyFont="1" applyBorder="1" applyAlignment="1">
      <alignment/>
    </xf>
    <xf numFmtId="164" fontId="27" fillId="0" borderId="3" xfId="0" applyFont="1" applyBorder="1" applyAlignment="1">
      <alignment/>
    </xf>
    <xf numFmtId="164" fontId="27" fillId="0" borderId="3" xfId="0" applyFont="1" applyBorder="1" applyAlignment="1">
      <alignment wrapText="1"/>
    </xf>
    <xf numFmtId="164" fontId="0" fillId="0" borderId="3" xfId="0" applyFont="1" applyBorder="1" applyAlignment="1">
      <alignment wrapText="1"/>
    </xf>
    <xf numFmtId="164" fontId="0" fillId="0" borderId="5" xfId="0" applyBorder="1" applyAlignment="1">
      <alignment/>
    </xf>
    <xf numFmtId="179" fontId="0" fillId="0" borderId="3" xfId="0" applyNumberFormat="1" applyBorder="1" applyAlignment="1">
      <alignment/>
    </xf>
    <xf numFmtId="164" fontId="0" fillId="0" borderId="3" xfId="0" applyBorder="1" applyAlignment="1">
      <alignment/>
    </xf>
    <xf numFmtId="164" fontId="0" fillId="0" borderId="1" xfId="0" applyFont="1" applyBorder="1" applyAlignment="1">
      <alignment wrapText="1"/>
    </xf>
    <xf numFmtId="176" fontId="0" fillId="0" borderId="3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0" fillId="0" borderId="4" xfId="0" applyFont="1" applyBorder="1" applyAlignment="1">
      <alignment/>
    </xf>
    <xf numFmtId="165" fontId="0" fillId="0" borderId="3" xfId="20" applyFill="1" applyBorder="1" applyAlignment="1" applyProtection="1">
      <alignment/>
      <protection/>
    </xf>
    <xf numFmtId="164" fontId="0" fillId="0" borderId="7" xfId="0" applyFont="1" applyBorder="1" applyAlignment="1">
      <alignment/>
    </xf>
    <xf numFmtId="176" fontId="0" fillId="0" borderId="0" xfId="0" applyNumberFormat="1" applyAlignment="1">
      <alignment/>
    </xf>
    <xf numFmtId="165" fontId="0" fillId="2" borderId="3" xfId="0" applyNumberFormat="1" applyFont="1" applyFill="1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28" fillId="0" borderId="11" xfId="0" applyFont="1" applyBorder="1" applyAlignment="1">
      <alignment horizontal="center"/>
    </xf>
    <xf numFmtId="164" fontId="29" fillId="0" borderId="11" xfId="0" applyFont="1" applyBorder="1" applyAlignment="1">
      <alignment horizontal="center"/>
    </xf>
    <xf numFmtId="164" fontId="28" fillId="0" borderId="12" xfId="0" applyFont="1" applyBorder="1" applyAlignment="1">
      <alignment horizontal="center"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 horizontal="center"/>
    </xf>
    <xf numFmtId="164" fontId="0" fillId="0" borderId="16" xfId="0" applyFont="1" applyBorder="1" applyAlignment="1">
      <alignment horizontal="center"/>
    </xf>
    <xf numFmtId="164" fontId="0" fillId="0" borderId="17" xfId="0" applyFont="1" applyBorder="1" applyAlignment="1">
      <alignment horizontal="center"/>
    </xf>
    <xf numFmtId="164" fontId="0" fillId="0" borderId="13" xfId="0" applyBorder="1" applyAlignment="1">
      <alignment horizontal="center"/>
    </xf>
    <xf numFmtId="164" fontId="0" fillId="0" borderId="18" xfId="0" applyBorder="1" applyAlignment="1">
      <alignment horizontal="center"/>
    </xf>
    <xf numFmtId="164" fontId="0" fillId="0" borderId="19" xfId="0" applyFont="1" applyBorder="1" applyAlignment="1">
      <alignment horizontal="center"/>
    </xf>
    <xf numFmtId="164" fontId="28" fillId="0" borderId="13" xfId="0" applyFont="1" applyBorder="1" applyAlignment="1">
      <alignment horizontal="center"/>
    </xf>
    <xf numFmtId="164" fontId="1" fillId="0" borderId="18" xfId="0" applyFont="1" applyBorder="1" applyAlignment="1">
      <alignment horizontal="center" wrapText="1"/>
    </xf>
    <xf numFmtId="164" fontId="30" fillId="0" borderId="13" xfId="0" applyFont="1" applyBorder="1" applyAlignment="1">
      <alignment horizontal="center"/>
    </xf>
    <xf numFmtId="164" fontId="30" fillId="0" borderId="18" xfId="0" applyFont="1" applyBorder="1" applyAlignment="1">
      <alignment horizontal="center"/>
    </xf>
    <xf numFmtId="164" fontId="30" fillId="0" borderId="19" xfId="0" applyFont="1" applyBorder="1" applyAlignment="1">
      <alignment horizontal="center"/>
    </xf>
    <xf numFmtId="164" fontId="0" fillId="0" borderId="20" xfId="0" applyBorder="1" applyAlignment="1">
      <alignment/>
    </xf>
    <xf numFmtId="164" fontId="0" fillId="0" borderId="21" xfId="0" applyBorder="1" applyAlignment="1">
      <alignment/>
    </xf>
    <xf numFmtId="164" fontId="0" fillId="0" borderId="22" xfId="0" applyBorder="1" applyAlignment="1">
      <alignment/>
    </xf>
    <xf numFmtId="164" fontId="28" fillId="0" borderId="15" xfId="0" applyFont="1" applyBorder="1" applyAlignment="1">
      <alignment horizontal="left"/>
    </xf>
    <xf numFmtId="165" fontId="27" fillId="0" borderId="4" xfId="15" applyNumberFormat="1" applyFont="1" applyFill="1" applyBorder="1" applyAlignment="1" applyProtection="1">
      <alignment/>
      <protection/>
    </xf>
    <xf numFmtId="165" fontId="0" fillId="0" borderId="22" xfId="15" applyNumberFormat="1" applyFill="1" applyBorder="1" applyAlignment="1" applyProtection="1">
      <alignment/>
      <protection/>
    </xf>
    <xf numFmtId="165" fontId="0" fillId="0" borderId="3" xfId="15" applyNumberFormat="1" applyFill="1" applyBorder="1" applyAlignment="1" applyProtection="1">
      <alignment/>
      <protection/>
    </xf>
    <xf numFmtId="165" fontId="0" fillId="0" borderId="23" xfId="15" applyNumberFormat="1" applyFill="1" applyBorder="1" applyAlignment="1" applyProtection="1">
      <alignment/>
      <protection/>
    </xf>
    <xf numFmtId="164" fontId="1" fillId="0" borderId="13" xfId="0" applyFont="1" applyBorder="1" applyAlignment="1">
      <alignment/>
    </xf>
    <xf numFmtId="165" fontId="27" fillId="0" borderId="24" xfId="15" applyNumberFormat="1" applyFont="1" applyFill="1" applyBorder="1" applyAlignment="1" applyProtection="1">
      <alignment/>
      <protection/>
    </xf>
    <xf numFmtId="165" fontId="0" fillId="0" borderId="7" xfId="15" applyNumberFormat="1" applyFill="1" applyBorder="1" applyAlignment="1" applyProtection="1">
      <alignment/>
      <protection/>
    </xf>
    <xf numFmtId="165" fontId="0" fillId="0" borderId="17" xfId="15" applyNumberFormat="1" applyFill="1" applyBorder="1" applyAlignment="1" applyProtection="1">
      <alignment/>
      <protection/>
    </xf>
    <xf numFmtId="164" fontId="28" fillId="0" borderId="25" xfId="0" applyFont="1" applyBorder="1" applyAlignment="1">
      <alignment/>
    </xf>
    <xf numFmtId="164" fontId="0" fillId="14" borderId="20" xfId="0" applyFill="1" applyBorder="1" applyAlignment="1">
      <alignment/>
    </xf>
    <xf numFmtId="165" fontId="0" fillId="0" borderId="26" xfId="15" applyNumberFormat="1" applyFill="1" applyBorder="1" applyAlignment="1" applyProtection="1">
      <alignment/>
      <protection/>
    </xf>
    <xf numFmtId="165" fontId="0" fillId="0" borderId="14" xfId="15" applyNumberForma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5" fontId="27" fillId="0" borderId="3" xfId="15" applyNumberFormat="1" applyFont="1" applyFill="1" applyBorder="1" applyAlignment="1" applyProtection="1">
      <alignment/>
      <protection/>
    </xf>
    <xf numFmtId="165" fontId="0" fillId="0" borderId="0" xfId="15" applyNumberFormat="1" applyFill="1" applyBorder="1" applyAlignment="1" applyProtection="1">
      <alignment/>
      <protection/>
    </xf>
    <xf numFmtId="164" fontId="28" fillId="14" borderId="20" xfId="0" applyFont="1" applyFill="1" applyBorder="1" applyAlignment="1">
      <alignment/>
    </xf>
    <xf numFmtId="165" fontId="0" fillId="2" borderId="3" xfId="20" applyFont="1" applyFill="1" applyBorder="1" applyAlignment="1" applyProtection="1">
      <alignment horizontal="right" vertical="top"/>
      <protection/>
    </xf>
    <xf numFmtId="164" fontId="1" fillId="0" borderId="13" xfId="0" applyFont="1" applyBorder="1" applyAlignment="1">
      <alignment horizontal="right"/>
    </xf>
    <xf numFmtId="164" fontId="1" fillId="0" borderId="27" xfId="0" applyFont="1" applyBorder="1" applyAlignment="1">
      <alignment horizontal="right"/>
    </xf>
    <xf numFmtId="165" fontId="0" fillId="0" borderId="28" xfId="15" applyNumberFormat="1" applyFill="1" applyBorder="1" applyAlignment="1" applyProtection="1">
      <alignment/>
      <protection/>
    </xf>
    <xf numFmtId="164" fontId="28" fillId="0" borderId="13" xfId="0" applyFont="1" applyBorder="1" applyAlignment="1">
      <alignment/>
    </xf>
    <xf numFmtId="165" fontId="0" fillId="0" borderId="24" xfId="15" applyNumberFormat="1" applyFill="1" applyBorder="1" applyAlignment="1" applyProtection="1">
      <alignment/>
      <protection/>
    </xf>
    <xf numFmtId="164" fontId="0" fillId="0" borderId="29" xfId="0" applyBorder="1" applyAlignment="1">
      <alignment/>
    </xf>
    <xf numFmtId="165" fontId="0" fillId="0" borderId="30" xfId="15" applyNumberFormat="1" applyFill="1" applyBorder="1" applyAlignment="1" applyProtection="1">
      <alignment/>
      <protection/>
    </xf>
    <xf numFmtId="164" fontId="0" fillId="14" borderId="31" xfId="0" applyFill="1" applyBorder="1" applyAlignment="1">
      <alignment/>
    </xf>
    <xf numFmtId="165" fontId="0" fillId="0" borderId="32" xfId="15" applyNumberFormat="1" applyFill="1" applyBorder="1" applyAlignment="1" applyProtection="1">
      <alignment/>
      <protection/>
    </xf>
    <xf numFmtId="165" fontId="0" fillId="0" borderId="33" xfId="15" applyNumberForma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9D18E"/>
      <rgbColor rgb="00808080"/>
      <rgbColor rgb="008FAADC"/>
      <rgbColor rgb="00993366"/>
      <rgbColor rgb="00FFF2CC"/>
      <rgbColor rgb="00DDEBF7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EEAF6"/>
      <rgbColor rgb="00DAE3F3"/>
      <rgbColor rgb="00FFFF99"/>
      <rgbColor rgb="0099CCFF"/>
      <rgbColor rgb="00FF99CC"/>
      <rgbColor rgb="00CC99FF"/>
      <rgbColor rgb="00F8CBAD"/>
      <rgbColor rgb="003366FF"/>
      <rgbColor rgb="0033CCCC"/>
      <rgbColor rgb="0092D050"/>
      <rgbColor rgb="00FFCC00"/>
      <rgbColor rgb="00FF9900"/>
      <rgbColor rgb="00FF6600"/>
      <rgbColor rgb="00656565"/>
      <rgbColor rgb="00969696"/>
      <rgbColor rgb="00003366"/>
      <rgbColor rgb="00339966"/>
      <rgbColor rgb="00003300"/>
      <rgbColor rgb="00333300"/>
      <rgbColor rgb="00993300"/>
      <rgbColor rgb="007030A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47625</xdr:colOff>
      <xdr:row>53</xdr:row>
      <xdr:rowOff>123825</xdr:rowOff>
    </xdr:to>
    <xdr:sp fLocksText="0">
      <xdr:nvSpPr>
        <xdr:cNvPr id="1" name="shapetype_202" hidden="1"/>
        <xdr:cNvSpPr txBox="1">
          <a:spLocks noChangeArrowheads="1"/>
        </xdr:cNvSpPr>
      </xdr:nvSpPr>
      <xdr:spPr>
        <a:xfrm>
          <a:off x="0" y="0"/>
          <a:ext cx="10877550" cy="79819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zoomScale="130" zoomScaleNormal="130" workbookViewId="0" topLeftCell="A11">
      <selection activeCell="A23" sqref="A23"/>
    </sheetView>
  </sheetViews>
  <sheetFormatPr defaultColWidth="8.00390625" defaultRowHeight="15"/>
  <cols>
    <col min="1" max="1" width="10.140625" style="1" customWidth="1"/>
    <col min="2" max="2" width="2.8515625" style="1" customWidth="1"/>
    <col min="3" max="3" width="23.28125" style="1" customWidth="1"/>
    <col min="4" max="5" width="9.140625" style="1" customWidth="1"/>
    <col min="6" max="6" width="28.00390625" style="1" customWidth="1"/>
    <col min="7" max="7" width="25.140625" style="1" customWidth="1"/>
    <col min="8" max="9" width="9.57421875" style="1" customWidth="1"/>
    <col min="10" max="10" width="12.140625" style="1" customWidth="1"/>
    <col min="11" max="16384" width="9.140625" style="1" customWidth="1"/>
  </cols>
  <sheetData>
    <row r="1" spans="1:10" ht="11.25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</row>
    <row r="2" spans="1:10" ht="11.25">
      <c r="A2" s="2" t="s">
        <v>1</v>
      </c>
      <c r="B2" s="2"/>
      <c r="C2" s="2"/>
      <c r="D2" s="3"/>
      <c r="E2" s="3"/>
      <c r="F2" s="3"/>
      <c r="G2" s="3"/>
      <c r="H2" s="3"/>
      <c r="I2" s="3"/>
      <c r="J2" s="3"/>
    </row>
    <row r="3" spans="1:10" ht="11.25">
      <c r="A3" s="4"/>
      <c r="B3" s="4"/>
      <c r="C3" s="4"/>
      <c r="D3" s="3"/>
      <c r="E3" s="3"/>
      <c r="F3" s="3"/>
      <c r="G3" s="3"/>
      <c r="H3" s="3"/>
      <c r="I3" s="3"/>
      <c r="J3" s="3"/>
    </row>
    <row r="4" spans="1:10" ht="11.25">
      <c r="A4" s="4"/>
      <c r="B4" s="4"/>
      <c r="C4" s="4"/>
      <c r="D4" s="3"/>
      <c r="E4" s="3"/>
      <c r="F4" s="3"/>
      <c r="G4" s="3"/>
      <c r="H4" s="3"/>
      <c r="I4" s="3"/>
      <c r="J4" s="3"/>
    </row>
    <row r="5" spans="1:10" ht="11.25">
      <c r="A5" s="4" t="s">
        <v>2</v>
      </c>
      <c r="B5" s="4"/>
      <c r="C5" s="4"/>
      <c r="D5" s="3"/>
      <c r="E5" s="3"/>
      <c r="F5" s="3"/>
      <c r="G5" s="3"/>
      <c r="H5" s="3"/>
      <c r="I5" s="3"/>
      <c r="J5" s="3"/>
    </row>
    <row r="6" spans="1:10" ht="11.25">
      <c r="A6" s="5" t="s">
        <v>3</v>
      </c>
      <c r="B6" s="6" t="s">
        <v>4</v>
      </c>
      <c r="C6" s="6"/>
      <c r="D6" s="7"/>
      <c r="E6" s="8"/>
      <c r="F6" s="8" t="s">
        <v>5</v>
      </c>
      <c r="G6" s="5" t="s">
        <v>6</v>
      </c>
      <c r="H6" s="9" t="s">
        <v>7</v>
      </c>
      <c r="I6" s="9" t="s">
        <v>8</v>
      </c>
      <c r="J6" s="5" t="s">
        <v>9</v>
      </c>
    </row>
    <row r="7" spans="1:10" ht="11.25">
      <c r="A7" s="10">
        <v>43101</v>
      </c>
      <c r="B7" s="11" t="s">
        <v>10</v>
      </c>
      <c r="C7" s="12" t="s">
        <v>11</v>
      </c>
      <c r="D7" s="12"/>
      <c r="E7" s="12"/>
      <c r="F7" s="13"/>
      <c r="G7" s="11"/>
      <c r="H7" s="14">
        <v>27568.63</v>
      </c>
      <c r="I7" s="15"/>
      <c r="J7" s="15"/>
    </row>
    <row r="8" spans="1:10" ht="11.25">
      <c r="A8" s="10">
        <v>43140</v>
      </c>
      <c r="B8" s="11" t="s">
        <v>12</v>
      </c>
      <c r="C8" s="13" t="s">
        <v>13</v>
      </c>
      <c r="D8" s="13"/>
      <c r="E8" s="11"/>
      <c r="F8" s="13" t="s">
        <v>14</v>
      </c>
      <c r="G8" s="16" t="s">
        <v>15</v>
      </c>
      <c r="H8" s="15"/>
      <c r="I8" s="14">
        <v>9500</v>
      </c>
      <c r="J8" s="17">
        <v>18068.63</v>
      </c>
    </row>
    <row r="9" spans="1:10" ht="33.75">
      <c r="A9" s="10"/>
      <c r="B9" s="11"/>
      <c r="C9" s="18" t="s">
        <v>16</v>
      </c>
      <c r="D9" s="3"/>
      <c r="E9" s="3"/>
      <c r="F9" s="3"/>
      <c r="G9" s="3"/>
      <c r="H9" s="3"/>
      <c r="I9" s="3"/>
      <c r="J9" s="3"/>
    </row>
    <row r="10" spans="1:10" ht="11.25">
      <c r="A10" s="10">
        <v>43178</v>
      </c>
      <c r="B10" s="11" t="s">
        <v>12</v>
      </c>
      <c r="C10" s="13" t="s">
        <v>13</v>
      </c>
      <c r="D10" s="13"/>
      <c r="E10" s="11"/>
      <c r="F10" s="13" t="s">
        <v>14</v>
      </c>
      <c r="G10" s="16" t="s">
        <v>17</v>
      </c>
      <c r="H10" s="15"/>
      <c r="I10" s="14">
        <v>15650</v>
      </c>
      <c r="J10" s="17">
        <v>2418.63</v>
      </c>
    </row>
    <row r="11" spans="1:10" ht="45">
      <c r="A11" s="10"/>
      <c r="B11" s="11"/>
      <c r="C11" s="18" t="s">
        <v>18</v>
      </c>
      <c r="D11" s="3"/>
      <c r="E11" s="3"/>
      <c r="F11" s="3"/>
      <c r="G11" s="3"/>
      <c r="H11" s="3"/>
      <c r="I11" s="3"/>
      <c r="J11" s="3"/>
    </row>
    <row r="12" spans="1:10" ht="11.25">
      <c r="A12" s="10">
        <v>43270</v>
      </c>
      <c r="B12" s="11" t="s">
        <v>10</v>
      </c>
      <c r="C12" s="13" t="s">
        <v>19</v>
      </c>
      <c r="D12" s="13"/>
      <c r="E12" s="11"/>
      <c r="F12" s="13" t="s">
        <v>20</v>
      </c>
      <c r="G12" s="16" t="s">
        <v>21</v>
      </c>
      <c r="H12" s="14">
        <v>150000</v>
      </c>
      <c r="I12" s="15"/>
      <c r="J12" s="17">
        <v>152418.63</v>
      </c>
    </row>
    <row r="13" spans="1:10" ht="33.75">
      <c r="A13" s="10"/>
      <c r="B13" s="11"/>
      <c r="C13" s="18" t="s">
        <v>22</v>
      </c>
      <c r="D13" s="3"/>
      <c r="E13" s="3"/>
      <c r="F13" s="3"/>
      <c r="G13" s="3"/>
      <c r="H13" s="3"/>
      <c r="I13" s="3"/>
      <c r="J13" s="3"/>
    </row>
    <row r="14" spans="1:10" ht="11.25">
      <c r="A14" s="10">
        <v>43277</v>
      </c>
      <c r="B14" s="11" t="s">
        <v>12</v>
      </c>
      <c r="C14" s="13" t="s">
        <v>13</v>
      </c>
      <c r="D14" s="13"/>
      <c r="E14" s="11"/>
      <c r="F14" s="13" t="s">
        <v>14</v>
      </c>
      <c r="G14" s="16" t="s">
        <v>23</v>
      </c>
      <c r="H14" s="15"/>
      <c r="I14" s="14">
        <v>14500</v>
      </c>
      <c r="J14" s="17">
        <v>137918.63</v>
      </c>
    </row>
    <row r="15" spans="1:10" ht="56.25">
      <c r="A15" s="10"/>
      <c r="B15" s="11"/>
      <c r="C15" s="18" t="s">
        <v>24</v>
      </c>
      <c r="D15" s="3"/>
      <c r="E15" s="3"/>
      <c r="F15" s="3"/>
      <c r="G15" s="3"/>
      <c r="H15" s="3"/>
      <c r="I15" s="3"/>
      <c r="J15" s="3"/>
    </row>
    <row r="16" spans="1:10" ht="11.25">
      <c r="A16" s="10">
        <v>43278</v>
      </c>
      <c r="B16" s="11" t="s">
        <v>12</v>
      </c>
      <c r="C16" s="13" t="s">
        <v>13</v>
      </c>
      <c r="D16" s="13"/>
      <c r="E16" s="11"/>
      <c r="F16" s="13" t="s">
        <v>14</v>
      </c>
      <c r="G16" s="16" t="s">
        <v>25</v>
      </c>
      <c r="H16" s="15"/>
      <c r="I16" s="14">
        <v>15000</v>
      </c>
      <c r="J16" s="17">
        <v>122918.63</v>
      </c>
    </row>
    <row r="17" spans="1:10" ht="45">
      <c r="A17" s="10"/>
      <c r="B17" s="11"/>
      <c r="C17" s="18" t="s">
        <v>26</v>
      </c>
      <c r="D17" s="3"/>
      <c r="E17" s="3"/>
      <c r="F17" s="3"/>
      <c r="G17" s="3"/>
      <c r="H17" s="3"/>
      <c r="I17" s="3"/>
      <c r="J17" s="3"/>
    </row>
    <row r="18" spans="1:10" ht="11.25">
      <c r="A18" s="13"/>
      <c r="B18" s="11"/>
      <c r="C18" s="19">
        <v>177568.63</v>
      </c>
      <c r="D18" s="19"/>
      <c r="E18" s="19"/>
      <c r="F18" s="19"/>
      <c r="G18" s="19"/>
      <c r="H18" s="19"/>
      <c r="I18" s="19">
        <v>54650</v>
      </c>
      <c r="J18" s="15"/>
    </row>
    <row r="19" spans="1:10" ht="11.25">
      <c r="A19" s="16"/>
      <c r="B19" s="11" t="s">
        <v>12</v>
      </c>
      <c r="C19" s="20" t="s">
        <v>27</v>
      </c>
      <c r="D19" s="13"/>
      <c r="E19" s="11"/>
      <c r="F19" s="21"/>
      <c r="G19" s="21"/>
      <c r="H19" s="21"/>
      <c r="I19" s="22">
        <v>122918.63</v>
      </c>
      <c r="J19" s="15"/>
    </row>
    <row r="20" spans="1:10" ht="11.25">
      <c r="A20" s="13"/>
      <c r="B20" s="13"/>
      <c r="C20" s="23">
        <v>177568.63</v>
      </c>
      <c r="D20" s="23"/>
      <c r="E20" s="23"/>
      <c r="F20" s="23"/>
      <c r="G20" s="23"/>
      <c r="H20" s="23"/>
      <c r="I20" s="23">
        <v>177568.63</v>
      </c>
      <c r="J20" s="15"/>
    </row>
  </sheetData>
  <sheetProtection selectLockedCells="1" selectUnlockedCells="1"/>
  <mergeCells count="10">
    <mergeCell ref="A1:C1"/>
    <mergeCell ref="A2:C2"/>
    <mergeCell ref="A3:C3"/>
    <mergeCell ref="A4:C4"/>
    <mergeCell ref="A5:C5"/>
    <mergeCell ref="B6:C6"/>
    <mergeCell ref="C7:E7"/>
    <mergeCell ref="C18:H18"/>
    <mergeCell ref="F19:H19"/>
    <mergeCell ref="C20:H20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8"/>
  <sheetViews>
    <sheetView zoomScale="130" zoomScaleNormal="130" workbookViewId="0" topLeftCell="A1">
      <selection activeCell="A1" sqref="A1"/>
    </sheetView>
  </sheetViews>
  <sheetFormatPr defaultColWidth="8.00390625" defaultRowHeight="15"/>
  <cols>
    <col min="1" max="6" width="8.7109375" style="0" customWidth="1"/>
    <col min="7" max="7" width="28.28125" style="0" customWidth="1"/>
    <col min="8" max="8" width="10.57421875" style="0" customWidth="1"/>
    <col min="9" max="16384" width="8.7109375" style="0" customWidth="1"/>
  </cols>
  <sheetData>
    <row r="1" spans="1:9" ht="15.75">
      <c r="A1" s="64" t="s">
        <v>0</v>
      </c>
      <c r="B1" s="64"/>
      <c r="C1" s="64"/>
      <c r="D1" s="65"/>
      <c r="E1" s="65"/>
      <c r="F1" s="65"/>
      <c r="G1" s="65"/>
      <c r="H1" s="65"/>
      <c r="I1" s="65"/>
    </row>
    <row r="2" spans="1:9" ht="15.75">
      <c r="A2" s="64" t="s">
        <v>139</v>
      </c>
      <c r="B2" s="64"/>
      <c r="C2" s="64"/>
      <c r="D2" s="65"/>
      <c r="E2" s="65"/>
      <c r="F2" s="65"/>
      <c r="G2" s="65"/>
      <c r="H2" s="65"/>
      <c r="I2" s="65"/>
    </row>
    <row r="3" spans="1:9" ht="15">
      <c r="A3" s="66" t="s">
        <v>242</v>
      </c>
      <c r="B3" s="66"/>
      <c r="C3" s="66"/>
      <c r="D3" s="65"/>
      <c r="E3" s="65"/>
      <c r="F3" s="65"/>
      <c r="G3" s="65"/>
      <c r="H3" s="65"/>
      <c r="I3" s="65"/>
    </row>
    <row r="4" spans="1:9" ht="15">
      <c r="A4" s="66" t="s">
        <v>251</v>
      </c>
      <c r="B4" s="66"/>
      <c r="C4" s="66"/>
      <c r="D4" s="65"/>
      <c r="E4" s="65"/>
      <c r="F4" s="65"/>
      <c r="G4" s="65"/>
      <c r="H4" s="65"/>
      <c r="I4" s="65"/>
    </row>
    <row r="5" spans="1:9" ht="15">
      <c r="A5" s="28" t="s">
        <v>3</v>
      </c>
      <c r="B5" s="29" t="s">
        <v>4</v>
      </c>
      <c r="C5" s="31" t="s">
        <v>5</v>
      </c>
      <c r="D5" s="31" t="s">
        <v>244</v>
      </c>
      <c r="E5" s="31" t="s">
        <v>245</v>
      </c>
      <c r="F5" s="28" t="s">
        <v>246</v>
      </c>
      <c r="G5" s="56" t="s">
        <v>247</v>
      </c>
      <c r="H5" s="32" t="s">
        <v>7</v>
      </c>
      <c r="I5" s="32" t="s">
        <v>8</v>
      </c>
    </row>
    <row r="6" spans="1:9" ht="15">
      <c r="A6" s="57"/>
      <c r="B6" s="67"/>
      <c r="C6" s="58"/>
      <c r="D6" s="59"/>
      <c r="E6" s="60"/>
      <c r="F6" s="68"/>
      <c r="G6" s="69" t="s">
        <v>248</v>
      </c>
      <c r="H6" s="78">
        <v>430926.08</v>
      </c>
      <c r="I6" s="71"/>
    </row>
    <row r="7" spans="1:9" ht="15">
      <c r="A7" s="33"/>
      <c r="B7" s="72"/>
      <c r="C7" s="36"/>
      <c r="D7" s="34"/>
      <c r="E7" s="39"/>
      <c r="F7" s="73"/>
      <c r="G7" s="74" t="s">
        <v>249</v>
      </c>
      <c r="H7" s="76"/>
      <c r="I7" s="76"/>
    </row>
    <row r="8" spans="1:9" ht="15">
      <c r="A8" s="57"/>
      <c r="B8" s="67"/>
      <c r="C8" s="59"/>
      <c r="D8" s="59"/>
      <c r="E8" s="60"/>
      <c r="F8" s="68"/>
      <c r="G8" s="77" t="s">
        <v>250</v>
      </c>
      <c r="H8" s="78">
        <v>430926.08</v>
      </c>
      <c r="I8" s="71"/>
    </row>
  </sheetData>
  <sheetProtection selectLockedCells="1" selectUnlockedCells="1"/>
  <mergeCells count="4">
    <mergeCell ref="A1:C1"/>
    <mergeCell ref="A2:C2"/>
    <mergeCell ref="A3:C3"/>
    <mergeCell ref="A4:C4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8"/>
  <sheetViews>
    <sheetView zoomScale="130" zoomScaleNormal="130" workbookViewId="0" topLeftCell="A1">
      <selection activeCell="A1" sqref="A1"/>
    </sheetView>
  </sheetViews>
  <sheetFormatPr defaultColWidth="8.00390625" defaultRowHeight="15"/>
  <cols>
    <col min="1" max="6" width="8.7109375" style="0" customWidth="1"/>
    <col min="7" max="7" width="28.28125" style="0" customWidth="1"/>
    <col min="8" max="8" width="10.57421875" style="0" customWidth="1"/>
    <col min="9" max="16384" width="8.7109375" style="0" customWidth="1"/>
  </cols>
  <sheetData>
    <row r="1" spans="1:9" ht="15.75">
      <c r="A1" s="64" t="s">
        <v>0</v>
      </c>
      <c r="B1" s="64"/>
      <c r="C1" s="64"/>
      <c r="D1" s="65"/>
      <c r="E1" s="65"/>
      <c r="F1" s="65"/>
      <c r="G1" s="65"/>
      <c r="H1" s="65"/>
      <c r="I1" s="65"/>
    </row>
    <row r="2" spans="1:9" ht="15.75">
      <c r="A2" s="64" t="s">
        <v>139</v>
      </c>
      <c r="B2" s="64"/>
      <c r="C2" s="64"/>
      <c r="D2" s="65"/>
      <c r="E2" s="65"/>
      <c r="F2" s="65"/>
      <c r="G2" s="65"/>
      <c r="H2" s="65"/>
      <c r="I2" s="65"/>
    </row>
    <row r="3" spans="1:9" ht="15">
      <c r="A3" s="66" t="s">
        <v>242</v>
      </c>
      <c r="B3" s="66"/>
      <c r="C3" s="66"/>
      <c r="D3" s="65"/>
      <c r="E3" s="65"/>
      <c r="F3" s="65"/>
      <c r="G3" s="65"/>
      <c r="H3" s="65"/>
      <c r="I3" s="65"/>
    </row>
    <row r="4" spans="1:9" ht="15">
      <c r="A4" s="66" t="s">
        <v>255</v>
      </c>
      <c r="B4" s="66"/>
      <c r="C4" s="66"/>
      <c r="D4" s="65"/>
      <c r="E4" s="65"/>
      <c r="F4" s="65"/>
      <c r="G4" s="65"/>
      <c r="H4" s="65"/>
      <c r="I4" s="65"/>
    </row>
    <row r="5" spans="1:9" ht="15">
      <c r="A5" s="28" t="s">
        <v>3</v>
      </c>
      <c r="B5" s="29" t="s">
        <v>4</v>
      </c>
      <c r="C5" s="31" t="s">
        <v>5</v>
      </c>
      <c r="D5" s="31" t="s">
        <v>244</v>
      </c>
      <c r="E5" s="31" t="s">
        <v>245</v>
      </c>
      <c r="F5" s="28" t="s">
        <v>246</v>
      </c>
      <c r="G5" s="56" t="s">
        <v>247</v>
      </c>
      <c r="H5" s="32" t="s">
        <v>7</v>
      </c>
      <c r="I5" s="32" t="s">
        <v>8</v>
      </c>
    </row>
    <row r="6" spans="1:9" ht="15">
      <c r="A6" s="57"/>
      <c r="B6" s="67"/>
      <c r="C6" s="58"/>
      <c r="D6" s="59"/>
      <c r="E6" s="60"/>
      <c r="F6" s="68"/>
      <c r="G6" s="69" t="s">
        <v>248</v>
      </c>
      <c r="H6" s="78">
        <v>161445.5</v>
      </c>
      <c r="I6" s="71"/>
    </row>
    <row r="7" spans="1:9" ht="15">
      <c r="A7" s="33"/>
      <c r="B7" s="72"/>
      <c r="C7" s="36"/>
      <c r="D7" s="34"/>
      <c r="E7" s="39"/>
      <c r="F7" s="73"/>
      <c r="G7" s="74" t="s">
        <v>249</v>
      </c>
      <c r="H7" s="76"/>
      <c r="I7" s="76"/>
    </row>
    <row r="8" spans="1:9" ht="15">
      <c r="A8" s="57"/>
      <c r="B8" s="67"/>
      <c r="C8" s="59"/>
      <c r="D8" s="59"/>
      <c r="E8" s="60"/>
      <c r="F8" s="68"/>
      <c r="G8" s="77" t="s">
        <v>250</v>
      </c>
      <c r="H8" s="78">
        <v>161445.5</v>
      </c>
      <c r="I8" s="71"/>
    </row>
  </sheetData>
  <sheetProtection selectLockedCells="1" selectUnlockedCells="1"/>
  <mergeCells count="4">
    <mergeCell ref="A1:C1"/>
    <mergeCell ref="A2:C2"/>
    <mergeCell ref="A3:C3"/>
    <mergeCell ref="A4:C4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8"/>
  <sheetViews>
    <sheetView zoomScale="130" zoomScaleNormal="130" workbookViewId="0" topLeftCell="A1">
      <selection activeCell="A1" sqref="A1"/>
    </sheetView>
  </sheetViews>
  <sheetFormatPr defaultColWidth="8.00390625" defaultRowHeight="15"/>
  <cols>
    <col min="1" max="6" width="8.7109375" style="0" customWidth="1"/>
    <col min="7" max="7" width="28.28125" style="0" customWidth="1"/>
    <col min="8" max="8" width="10.57421875" style="0" customWidth="1"/>
    <col min="9" max="16384" width="8.7109375" style="0" customWidth="1"/>
  </cols>
  <sheetData>
    <row r="1" spans="1:9" ht="15.75">
      <c r="A1" s="64" t="s">
        <v>0</v>
      </c>
      <c r="B1" s="64"/>
      <c r="C1" s="64"/>
      <c r="D1" s="65"/>
      <c r="E1" s="65"/>
      <c r="F1" s="65"/>
      <c r="G1" s="65"/>
      <c r="H1" s="65"/>
      <c r="I1" s="65"/>
    </row>
    <row r="2" spans="1:9" ht="15.75">
      <c r="A2" s="64" t="s">
        <v>139</v>
      </c>
      <c r="B2" s="64"/>
      <c r="C2" s="64"/>
      <c r="D2" s="65"/>
      <c r="E2" s="65"/>
      <c r="F2" s="65"/>
      <c r="G2" s="65"/>
      <c r="H2" s="65"/>
      <c r="I2" s="65"/>
    </row>
    <row r="3" spans="1:9" ht="15">
      <c r="A3" s="66" t="s">
        <v>242</v>
      </c>
      <c r="B3" s="66"/>
      <c r="C3" s="66"/>
      <c r="D3" s="65"/>
      <c r="E3" s="65"/>
      <c r="F3" s="65"/>
      <c r="G3" s="65"/>
      <c r="H3" s="65"/>
      <c r="I3" s="65"/>
    </row>
    <row r="4" spans="1:9" ht="15">
      <c r="A4" s="66" t="s">
        <v>252</v>
      </c>
      <c r="B4" s="66"/>
      <c r="C4" s="66"/>
      <c r="D4" s="65"/>
      <c r="E4" s="65"/>
      <c r="F4" s="65"/>
      <c r="G4" s="65"/>
      <c r="H4" s="65"/>
      <c r="I4" s="65"/>
    </row>
    <row r="5" spans="1:9" ht="15">
      <c r="A5" s="28" t="s">
        <v>3</v>
      </c>
      <c r="B5" s="29" t="s">
        <v>4</v>
      </c>
      <c r="C5" s="31" t="s">
        <v>5</v>
      </c>
      <c r="D5" s="31" t="s">
        <v>244</v>
      </c>
      <c r="E5" s="31" t="s">
        <v>245</v>
      </c>
      <c r="F5" s="28" t="s">
        <v>246</v>
      </c>
      <c r="G5" s="56" t="s">
        <v>247</v>
      </c>
      <c r="H5" s="32" t="s">
        <v>7</v>
      </c>
      <c r="I5" s="32" t="s">
        <v>8</v>
      </c>
    </row>
    <row r="6" spans="1:9" ht="15">
      <c r="A6" s="57"/>
      <c r="B6" s="67"/>
      <c r="C6" s="58"/>
      <c r="D6" s="59"/>
      <c r="E6" s="60"/>
      <c r="F6" s="68"/>
      <c r="G6" s="69" t="s">
        <v>248</v>
      </c>
      <c r="H6" s="78">
        <v>111340.5</v>
      </c>
      <c r="I6" s="71"/>
    </row>
    <row r="7" spans="1:9" ht="15">
      <c r="A7" s="33"/>
      <c r="B7" s="72"/>
      <c r="C7" s="36"/>
      <c r="D7" s="34"/>
      <c r="E7" s="39"/>
      <c r="F7" s="73"/>
      <c r="G7" s="74" t="s">
        <v>249</v>
      </c>
      <c r="H7" s="76"/>
      <c r="I7" s="76"/>
    </row>
    <row r="8" spans="1:9" ht="15">
      <c r="A8" s="57"/>
      <c r="B8" s="67"/>
      <c r="C8" s="59"/>
      <c r="D8" s="59"/>
      <c r="E8" s="60"/>
      <c r="F8" s="68"/>
      <c r="G8" s="77" t="s">
        <v>250</v>
      </c>
      <c r="H8" s="78">
        <v>111340.5</v>
      </c>
      <c r="I8" s="71"/>
    </row>
  </sheetData>
  <sheetProtection selectLockedCells="1" selectUnlockedCells="1"/>
  <mergeCells count="4">
    <mergeCell ref="A1:C1"/>
    <mergeCell ref="A2:C2"/>
    <mergeCell ref="A3:C3"/>
    <mergeCell ref="A4:C4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8"/>
  <sheetViews>
    <sheetView zoomScale="130" zoomScaleNormal="130" workbookViewId="0" topLeftCell="A1">
      <selection activeCell="A1" sqref="A1"/>
    </sheetView>
  </sheetViews>
  <sheetFormatPr defaultColWidth="8.00390625" defaultRowHeight="15"/>
  <cols>
    <col min="1" max="6" width="8.7109375" style="0" customWidth="1"/>
    <col min="7" max="7" width="28.28125" style="0" customWidth="1"/>
    <col min="8" max="8" width="9.57421875" style="0" customWidth="1"/>
    <col min="9" max="16384" width="8.7109375" style="0" customWidth="1"/>
  </cols>
  <sheetData>
    <row r="1" spans="1:9" ht="15.75">
      <c r="A1" s="64" t="s">
        <v>0</v>
      </c>
      <c r="B1" s="64"/>
      <c r="C1" s="64"/>
      <c r="D1" s="65"/>
      <c r="E1" s="65"/>
      <c r="F1" s="65"/>
      <c r="G1" s="65"/>
      <c r="H1" s="65"/>
      <c r="I1" s="65"/>
    </row>
    <row r="2" spans="1:9" ht="15.75">
      <c r="A2" s="64" t="s">
        <v>139</v>
      </c>
      <c r="B2" s="64"/>
      <c r="C2" s="64"/>
      <c r="D2" s="65"/>
      <c r="E2" s="65"/>
      <c r="F2" s="65"/>
      <c r="G2" s="65"/>
      <c r="H2" s="65"/>
      <c r="I2" s="65"/>
    </row>
    <row r="3" spans="1:9" ht="15">
      <c r="A3" s="66" t="s">
        <v>242</v>
      </c>
      <c r="B3" s="66"/>
      <c r="C3" s="66"/>
      <c r="D3" s="65"/>
      <c r="E3" s="65"/>
      <c r="F3" s="65"/>
      <c r="G3" s="65"/>
      <c r="H3" s="65"/>
      <c r="I3" s="65"/>
    </row>
    <row r="4" spans="1:9" ht="15">
      <c r="A4" s="66" t="s">
        <v>253</v>
      </c>
      <c r="B4" s="66"/>
      <c r="C4" s="66"/>
      <c r="D4" s="65"/>
      <c r="E4" s="65"/>
      <c r="F4" s="65"/>
      <c r="G4" s="65"/>
      <c r="H4" s="65"/>
      <c r="I4" s="65"/>
    </row>
    <row r="5" spans="1:9" ht="15">
      <c r="A5" s="28" t="s">
        <v>3</v>
      </c>
      <c r="B5" s="29" t="s">
        <v>4</v>
      </c>
      <c r="C5" s="31" t="s">
        <v>5</v>
      </c>
      <c r="D5" s="31" t="s">
        <v>244</v>
      </c>
      <c r="E5" s="31" t="s">
        <v>245</v>
      </c>
      <c r="F5" s="28" t="s">
        <v>246</v>
      </c>
      <c r="G5" s="56" t="s">
        <v>247</v>
      </c>
      <c r="H5" s="32" t="s">
        <v>7</v>
      </c>
      <c r="I5" s="32" t="s">
        <v>8</v>
      </c>
    </row>
    <row r="6" spans="1:9" ht="15">
      <c r="A6" s="57"/>
      <c r="B6" s="67"/>
      <c r="C6" s="58"/>
      <c r="D6" s="59"/>
      <c r="E6" s="60"/>
      <c r="F6" s="68"/>
      <c r="G6" s="69" t="s">
        <v>248</v>
      </c>
      <c r="H6" s="78">
        <v>51020.05</v>
      </c>
      <c r="I6" s="71"/>
    </row>
    <row r="7" spans="1:9" ht="15">
      <c r="A7" s="33"/>
      <c r="B7" s="72"/>
      <c r="C7" s="36"/>
      <c r="D7" s="34"/>
      <c r="E7" s="39"/>
      <c r="F7" s="73"/>
      <c r="G7" s="74" t="s">
        <v>249</v>
      </c>
      <c r="H7" s="76"/>
      <c r="I7" s="76"/>
    </row>
    <row r="8" spans="1:9" ht="15">
      <c r="A8" s="57"/>
      <c r="B8" s="67"/>
      <c r="C8" s="59"/>
      <c r="D8" s="59"/>
      <c r="E8" s="60"/>
      <c r="F8" s="68"/>
      <c r="G8" s="77" t="s">
        <v>250</v>
      </c>
      <c r="H8" s="78">
        <v>51020.05</v>
      </c>
      <c r="I8" s="71"/>
    </row>
  </sheetData>
  <sheetProtection selectLockedCells="1" selectUnlockedCells="1"/>
  <mergeCells count="4">
    <mergeCell ref="A1:C1"/>
    <mergeCell ref="A2:C2"/>
    <mergeCell ref="A3:C3"/>
    <mergeCell ref="A4:C4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8"/>
  <sheetViews>
    <sheetView zoomScale="130" zoomScaleNormal="130" workbookViewId="0" topLeftCell="A1">
      <selection activeCell="A1" sqref="A1"/>
    </sheetView>
  </sheetViews>
  <sheetFormatPr defaultColWidth="8.00390625" defaultRowHeight="15"/>
  <cols>
    <col min="1" max="6" width="8.7109375" style="0" customWidth="1"/>
    <col min="7" max="7" width="28.28125" style="0" customWidth="1"/>
    <col min="8" max="8" width="9.57421875" style="0" customWidth="1"/>
    <col min="9" max="16384" width="8.7109375" style="0" customWidth="1"/>
  </cols>
  <sheetData>
    <row r="1" spans="1:9" ht="15.75">
      <c r="A1" s="64" t="s">
        <v>0</v>
      </c>
      <c r="B1" s="64"/>
      <c r="C1" s="64"/>
      <c r="D1" s="65"/>
      <c r="E1" s="65"/>
      <c r="F1" s="65"/>
      <c r="G1" s="65"/>
      <c r="H1" s="65"/>
      <c r="I1" s="65"/>
    </row>
    <row r="2" spans="1:9" ht="15.75">
      <c r="A2" s="64" t="s">
        <v>139</v>
      </c>
      <c r="B2" s="64"/>
      <c r="C2" s="64"/>
      <c r="D2" s="65"/>
      <c r="E2" s="65"/>
      <c r="F2" s="65"/>
      <c r="G2" s="65"/>
      <c r="H2" s="65"/>
      <c r="I2" s="65"/>
    </row>
    <row r="3" spans="1:9" ht="15">
      <c r="A3" s="66" t="s">
        <v>242</v>
      </c>
      <c r="B3" s="66"/>
      <c r="C3" s="66"/>
      <c r="D3" s="65"/>
      <c r="E3" s="65"/>
      <c r="F3" s="65"/>
      <c r="G3" s="65"/>
      <c r="H3" s="65"/>
      <c r="I3" s="65"/>
    </row>
    <row r="4" spans="1:9" ht="15">
      <c r="A4" s="66" t="s">
        <v>254</v>
      </c>
      <c r="B4" s="66"/>
      <c r="C4" s="66"/>
      <c r="D4" s="65"/>
      <c r="E4" s="65"/>
      <c r="F4" s="65"/>
      <c r="G4" s="65"/>
      <c r="H4" s="65"/>
      <c r="I4" s="65"/>
    </row>
    <row r="5" spans="1:9" ht="15">
      <c r="A5" s="28" t="s">
        <v>3</v>
      </c>
      <c r="B5" s="29" t="s">
        <v>4</v>
      </c>
      <c r="C5" s="31" t="s">
        <v>5</v>
      </c>
      <c r="D5" s="31" t="s">
        <v>244</v>
      </c>
      <c r="E5" s="31" t="s">
        <v>245</v>
      </c>
      <c r="F5" s="28" t="s">
        <v>246</v>
      </c>
      <c r="G5" s="56" t="s">
        <v>247</v>
      </c>
      <c r="H5" s="32" t="s">
        <v>7</v>
      </c>
      <c r="I5" s="32" t="s">
        <v>8</v>
      </c>
    </row>
    <row r="6" spans="1:9" ht="15">
      <c r="A6" s="57"/>
      <c r="B6" s="67"/>
      <c r="C6" s="58"/>
      <c r="D6" s="59"/>
      <c r="E6" s="60"/>
      <c r="F6" s="68"/>
      <c r="G6" s="69" t="s">
        <v>248</v>
      </c>
      <c r="H6" s="78">
        <v>46496.42</v>
      </c>
      <c r="I6" s="71"/>
    </row>
    <row r="7" spans="1:9" ht="15">
      <c r="A7" s="33"/>
      <c r="B7" s="72"/>
      <c r="C7" s="36"/>
      <c r="D7" s="34"/>
      <c r="E7" s="39"/>
      <c r="F7" s="73"/>
      <c r="G7" s="74" t="s">
        <v>249</v>
      </c>
      <c r="H7" s="76"/>
      <c r="I7" s="76"/>
    </row>
    <row r="8" spans="1:9" ht="15">
      <c r="A8" s="57"/>
      <c r="B8" s="67"/>
      <c r="C8" s="59"/>
      <c r="D8" s="59"/>
      <c r="E8" s="60"/>
      <c r="F8" s="68"/>
      <c r="G8" s="77" t="s">
        <v>250</v>
      </c>
      <c r="H8" s="78">
        <v>46496.42</v>
      </c>
      <c r="I8" s="71"/>
    </row>
  </sheetData>
  <sheetProtection selectLockedCells="1" selectUnlockedCells="1"/>
  <mergeCells count="4">
    <mergeCell ref="A1:C1"/>
    <mergeCell ref="A2:C2"/>
    <mergeCell ref="A3:C3"/>
    <mergeCell ref="A4:C4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W49"/>
  <sheetViews>
    <sheetView zoomScale="150" zoomScaleNormal="150" workbookViewId="0" topLeftCell="A1">
      <pane xSplit="3" ySplit="3" topLeftCell="M16" activePane="bottomRight" state="frozen"/>
      <selection pane="topLeft" activeCell="A1" sqref="A1"/>
      <selection pane="topRight" activeCell="M1" sqref="M1"/>
      <selection pane="bottomLeft" activeCell="A16" sqref="A16"/>
      <selection pane="bottomRight" activeCell="S17" sqref="S17"/>
    </sheetView>
  </sheetViews>
  <sheetFormatPr defaultColWidth="8.00390625" defaultRowHeight="15"/>
  <cols>
    <col min="1" max="2" width="8.7109375" style="79" customWidth="1"/>
    <col min="3" max="3" width="4.8515625" style="79" customWidth="1"/>
    <col min="4" max="4" width="16.57421875" style="79" customWidth="1"/>
    <col min="5" max="5" width="3.421875" style="79" customWidth="1"/>
    <col min="6" max="6" width="14.57421875" style="79" customWidth="1"/>
    <col min="7" max="7" width="11.28125" style="79" customWidth="1"/>
    <col min="8" max="8" width="6.57421875" style="79" customWidth="1"/>
    <col min="9" max="9" width="14.57421875" style="79" customWidth="1"/>
    <col min="10" max="10" width="4.140625" style="79" customWidth="1"/>
    <col min="11" max="11" width="14.28125" style="79" customWidth="1"/>
    <col min="12" max="12" width="4.140625" style="79" customWidth="1"/>
    <col min="13" max="13" width="13.00390625" style="80" customWidth="1"/>
    <col min="14" max="14" width="3.57421875" style="79" customWidth="1"/>
    <col min="15" max="15" width="15.421875" style="79" customWidth="1"/>
    <col min="16" max="16" width="3.140625" style="79" customWidth="1"/>
    <col min="17" max="17" width="15.421875" style="79" customWidth="1"/>
    <col min="18" max="18" width="14.00390625" style="79" customWidth="1"/>
    <col min="19" max="19" width="3.57421875" style="79" customWidth="1"/>
    <col min="20" max="20" width="15.7109375" style="79" customWidth="1"/>
    <col min="21" max="21" width="8.7109375" style="79" customWidth="1"/>
    <col min="22" max="22" width="14.00390625" style="79" customWidth="1"/>
    <col min="23" max="23" width="12.57421875" style="79" customWidth="1"/>
    <col min="24" max="16384" width="8.7109375" style="79" customWidth="1"/>
  </cols>
  <sheetData>
    <row r="1" spans="1:23" ht="11.25">
      <c r="A1" s="79" t="s">
        <v>256</v>
      </c>
      <c r="D1" s="81" t="s">
        <v>257</v>
      </c>
      <c r="E1" s="81"/>
      <c r="F1" s="81" t="s">
        <v>257</v>
      </c>
      <c r="G1" s="81"/>
      <c r="H1" s="81"/>
      <c r="I1" s="81" t="s">
        <v>257</v>
      </c>
      <c r="J1" s="81"/>
      <c r="K1" s="81" t="s">
        <v>257</v>
      </c>
      <c r="L1" s="81"/>
      <c r="M1" s="81" t="s">
        <v>257</v>
      </c>
      <c r="N1" s="81"/>
      <c r="O1" s="81"/>
      <c r="P1" s="81"/>
      <c r="Q1" s="82" t="s">
        <v>257</v>
      </c>
      <c r="R1" s="82"/>
      <c r="S1" s="82"/>
      <c r="T1" s="82" t="s">
        <v>257</v>
      </c>
      <c r="U1" s="82"/>
      <c r="V1" s="82" t="s">
        <v>257</v>
      </c>
      <c r="W1" s="82"/>
    </row>
    <row r="2" spans="4:23" ht="11.25">
      <c r="D2" s="79" t="s">
        <v>258</v>
      </c>
      <c r="E2" s="79" t="s">
        <v>259</v>
      </c>
      <c r="F2" s="79" t="s">
        <v>258</v>
      </c>
      <c r="H2" s="79" t="s">
        <v>259</v>
      </c>
      <c r="I2" s="79" t="s">
        <v>258</v>
      </c>
      <c r="J2" s="79" t="s">
        <v>259</v>
      </c>
      <c r="K2" s="79" t="s">
        <v>258</v>
      </c>
      <c r="L2" s="79" t="s">
        <v>259</v>
      </c>
      <c r="M2" s="79" t="s">
        <v>258</v>
      </c>
      <c r="N2" s="79" t="s">
        <v>259</v>
      </c>
      <c r="O2" s="79" t="s">
        <v>258</v>
      </c>
      <c r="P2" s="79" t="s">
        <v>259</v>
      </c>
      <c r="Q2" s="83" t="s">
        <v>258</v>
      </c>
      <c r="R2" s="83"/>
      <c r="S2" s="83" t="s">
        <v>259</v>
      </c>
      <c r="T2" s="83" t="s">
        <v>258</v>
      </c>
      <c r="U2" s="83" t="s">
        <v>259</v>
      </c>
      <c r="V2" s="83" t="s">
        <v>258</v>
      </c>
      <c r="W2" s="83" t="s">
        <v>259</v>
      </c>
    </row>
    <row r="3" spans="4:23" ht="11.25">
      <c r="D3" s="79" t="s">
        <v>260</v>
      </c>
      <c r="F3" s="79" t="s">
        <v>261</v>
      </c>
      <c r="I3" s="79" t="s">
        <v>262</v>
      </c>
      <c r="K3" s="79" t="s">
        <v>263</v>
      </c>
      <c r="M3" s="79" t="s">
        <v>264</v>
      </c>
      <c r="N3" s="84"/>
      <c r="O3" s="79" t="s">
        <v>263</v>
      </c>
      <c r="Q3" s="83" t="s">
        <v>261</v>
      </c>
      <c r="R3" s="83"/>
      <c r="S3" s="83"/>
      <c r="T3" s="83" t="s">
        <v>265</v>
      </c>
      <c r="U3" s="83"/>
      <c r="V3" s="83" t="s">
        <v>263</v>
      </c>
      <c r="W3" s="83"/>
    </row>
    <row r="4" spans="1:23" ht="11.25">
      <c r="A4" s="79" t="s">
        <v>266</v>
      </c>
      <c r="D4" s="85">
        <v>499541009.25</v>
      </c>
      <c r="F4" s="85">
        <v>147588159.85</v>
      </c>
      <c r="G4" s="85">
        <f>+D4+F4</f>
        <v>647129169.1</v>
      </c>
      <c r="I4" s="86">
        <v>64818980.37</v>
      </c>
      <c r="K4" s="85">
        <f>+D4+I4+F4</f>
        <v>711948149.47</v>
      </c>
      <c r="M4" s="86">
        <v>407832304.34</v>
      </c>
      <c r="N4" s="84"/>
      <c r="O4" s="85">
        <f>+K4+M4</f>
        <v>1119780453.81</v>
      </c>
      <c r="Q4" s="87">
        <v>0</v>
      </c>
      <c r="R4" s="87">
        <f>+O4+Q4</f>
        <v>1119780453.81</v>
      </c>
      <c r="S4" s="83"/>
      <c r="T4" s="88">
        <v>142000</v>
      </c>
      <c r="U4" s="83"/>
      <c r="V4" s="87">
        <f>+O4+T4+Q4</f>
        <v>1119922453.81</v>
      </c>
      <c r="W4" s="83"/>
    </row>
    <row r="5" spans="1:23" ht="11.25">
      <c r="A5" s="79" t="s">
        <v>267</v>
      </c>
      <c r="F5" s="89"/>
      <c r="G5" s="89"/>
      <c r="I5" s="86"/>
      <c r="K5" s="89"/>
      <c r="M5" s="86"/>
      <c r="N5" s="84"/>
      <c r="O5" s="89"/>
      <c r="Q5" s="90"/>
      <c r="R5" s="90"/>
      <c r="S5" s="83"/>
      <c r="T5" s="91"/>
      <c r="U5" s="83"/>
      <c r="V5" s="90"/>
      <c r="W5" s="83"/>
    </row>
    <row r="6" spans="1:23" s="79" customFormat="1" ht="11.25">
      <c r="A6" s="79" t="s">
        <v>268</v>
      </c>
      <c r="N6" s="84"/>
      <c r="Q6" s="83"/>
      <c r="R6" s="83"/>
      <c r="S6" s="83"/>
      <c r="T6" s="83"/>
      <c r="U6" s="83"/>
      <c r="V6" s="83"/>
      <c r="W6" s="83"/>
    </row>
    <row r="7" spans="1:23" s="79" customFormat="1" ht="11.25">
      <c r="A7" s="79" t="s">
        <v>269</v>
      </c>
      <c r="I7" s="89"/>
      <c r="N7" s="84"/>
      <c r="Q7" s="83"/>
      <c r="R7" s="83"/>
      <c r="S7" s="83"/>
      <c r="T7" s="90"/>
      <c r="U7" s="83"/>
      <c r="V7" s="83"/>
      <c r="W7" s="83"/>
    </row>
    <row r="8" spans="14:23" s="79" customFormat="1" ht="11.25">
      <c r="N8" s="84"/>
      <c r="Q8" s="83"/>
      <c r="R8" s="83"/>
      <c r="S8" s="83"/>
      <c r="T8" s="83"/>
      <c r="U8" s="83"/>
      <c r="V8" s="83"/>
      <c r="W8" s="83"/>
    </row>
    <row r="9" spans="1:23" ht="11.25">
      <c r="A9" s="79" t="s">
        <v>270</v>
      </c>
      <c r="D9" s="89">
        <f>SUM(D4:D8)</f>
        <v>499541009.25</v>
      </c>
      <c r="F9" s="89">
        <f>+F4</f>
        <v>147588159.85</v>
      </c>
      <c r="G9" s="85">
        <f>+D9+F9</f>
        <v>647129169.1</v>
      </c>
      <c r="I9" s="86">
        <v>64818980.37</v>
      </c>
      <c r="K9" s="85">
        <f>+D9+I9+F9</f>
        <v>711948149.47</v>
      </c>
      <c r="M9" s="89">
        <f>+M4</f>
        <v>407832304.34</v>
      </c>
      <c r="N9" s="84"/>
      <c r="O9" s="85">
        <f>+K9+M9</f>
        <v>1119780453.81</v>
      </c>
      <c r="Q9" s="90">
        <f>+Q4</f>
        <v>0</v>
      </c>
      <c r="R9" s="87">
        <f>+O9+Q9</f>
        <v>1119780453.81</v>
      </c>
      <c r="S9" s="83"/>
      <c r="T9" s="92">
        <f>+T4</f>
        <v>142000</v>
      </c>
      <c r="U9" s="83"/>
      <c r="V9" s="87">
        <f>+O9+T9+Q9</f>
        <v>1119922453.81</v>
      </c>
      <c r="W9" s="83"/>
    </row>
    <row r="10" spans="9:23" ht="11.25">
      <c r="I10" s="86"/>
      <c r="K10" s="89"/>
      <c r="M10" s="86"/>
      <c r="N10" s="84"/>
      <c r="Q10" s="83"/>
      <c r="R10" s="83"/>
      <c r="S10" s="83"/>
      <c r="T10" s="91"/>
      <c r="U10" s="83"/>
      <c r="V10" s="90"/>
      <c r="W10" s="83"/>
    </row>
    <row r="11" spans="1:23" s="79" customFormat="1" ht="11.25">
      <c r="A11" s="79" t="s">
        <v>271</v>
      </c>
      <c r="N11" s="84"/>
      <c r="Q11" s="83"/>
      <c r="R11" s="83"/>
      <c r="S11" s="83"/>
      <c r="T11" s="83"/>
      <c r="U11" s="83"/>
      <c r="V11" s="83"/>
      <c r="W11" s="83"/>
    </row>
    <row r="12" spans="1:23" s="79" customFormat="1" ht="11.25">
      <c r="A12" s="79" t="s">
        <v>272</v>
      </c>
      <c r="N12" s="84"/>
      <c r="Q12" s="83"/>
      <c r="R12" s="83"/>
      <c r="S12" s="83"/>
      <c r="T12" s="83"/>
      <c r="U12" s="83"/>
      <c r="V12" s="83"/>
      <c r="W12" s="83"/>
    </row>
    <row r="13" spans="1:23" ht="11.25">
      <c r="A13" s="79" t="s">
        <v>273</v>
      </c>
      <c r="D13" s="89">
        <v>184495563.23</v>
      </c>
      <c r="F13" s="93">
        <v>48708375.8</v>
      </c>
      <c r="G13" s="85">
        <f>+D13+F13</f>
        <v>233203939.02999997</v>
      </c>
      <c r="I13" s="94">
        <v>132405014.06</v>
      </c>
      <c r="K13" s="95">
        <f>+D13+F13+I13</f>
        <v>365608953.09</v>
      </c>
      <c r="L13" s="96"/>
      <c r="M13" s="94">
        <v>435096244.3</v>
      </c>
      <c r="N13" s="84"/>
      <c r="O13" s="95">
        <f>+K13+M13</f>
        <v>800705197.39</v>
      </c>
      <c r="P13" s="96"/>
      <c r="Q13" s="97">
        <v>92926474.44</v>
      </c>
      <c r="R13" s="87">
        <f>+O13+Q13</f>
        <v>893631671.8299999</v>
      </c>
      <c r="S13" s="83"/>
      <c r="T13" s="98">
        <v>267497947.15</v>
      </c>
      <c r="U13" s="83"/>
      <c r="V13" s="90">
        <f>+O13+Q13+T13</f>
        <v>1161129618.98</v>
      </c>
      <c r="W13" s="83"/>
    </row>
    <row r="14" spans="1:23" ht="15">
      <c r="A14" s="79" t="s">
        <v>274</v>
      </c>
      <c r="F14" s="99"/>
      <c r="G14" s="99"/>
      <c r="I14" s="86"/>
      <c r="K14" s="89"/>
      <c r="M14" s="86"/>
      <c r="N14" s="84"/>
      <c r="O14" s="89"/>
      <c r="Q14" s="100"/>
      <c r="R14" s="100"/>
      <c r="S14" s="83"/>
      <c r="T14" s="91"/>
      <c r="U14" s="83"/>
      <c r="V14" s="90"/>
      <c r="W14" s="90"/>
    </row>
    <row r="15" spans="1:23" s="79" customFormat="1" ht="11.25">
      <c r="A15" s="79" t="s">
        <v>275</v>
      </c>
      <c r="N15" s="84"/>
      <c r="Q15" s="83"/>
      <c r="R15" s="83"/>
      <c r="S15" s="83"/>
      <c r="T15" s="83"/>
      <c r="U15" s="83"/>
      <c r="V15" s="83"/>
      <c r="W15" s="83"/>
    </row>
    <row r="16" spans="1:23" s="79" customFormat="1" ht="11.25">
      <c r="A16" s="79" t="s">
        <v>276</v>
      </c>
      <c r="Q16" s="83"/>
      <c r="R16" s="83"/>
      <c r="S16" s="83"/>
      <c r="T16" s="83"/>
      <c r="U16" s="83"/>
      <c r="V16" s="83"/>
      <c r="W16" s="83"/>
    </row>
    <row r="17" spans="1:23" s="79" customFormat="1" ht="11.25">
      <c r="A17" s="79" t="s">
        <v>277</v>
      </c>
      <c r="Q17" s="83"/>
      <c r="R17" s="83"/>
      <c r="S17" s="83"/>
      <c r="T17" s="83"/>
      <c r="U17" s="83"/>
      <c r="V17" s="83"/>
      <c r="W17" s="83"/>
    </row>
    <row r="18" spans="1:23" s="79" customFormat="1" ht="11.25">
      <c r="A18" s="79" t="s">
        <v>278</v>
      </c>
      <c r="Q18" s="83"/>
      <c r="R18" s="83"/>
      <c r="S18" s="83"/>
      <c r="T18" s="83"/>
      <c r="U18" s="83"/>
      <c r="V18" s="83"/>
      <c r="W18" s="83"/>
    </row>
    <row r="19" spans="1:23" s="79" customFormat="1" ht="11.25">
      <c r="A19" s="79" t="s">
        <v>279</v>
      </c>
      <c r="Q19" s="83"/>
      <c r="R19" s="83"/>
      <c r="S19" s="83"/>
      <c r="T19" s="83"/>
      <c r="U19" s="83"/>
      <c r="V19" s="83"/>
      <c r="W19" s="83"/>
    </row>
    <row r="20" spans="1:23" s="79" customFormat="1" ht="11.25">
      <c r="A20" s="79" t="s">
        <v>280</v>
      </c>
      <c r="Q20" s="83"/>
      <c r="R20" s="83"/>
      <c r="S20" s="83"/>
      <c r="T20" s="83"/>
      <c r="U20" s="83"/>
      <c r="V20" s="83"/>
      <c r="W20" s="83"/>
    </row>
    <row r="21" spans="1:23" s="79" customFormat="1" ht="11.25">
      <c r="A21" s="79" t="s">
        <v>281</v>
      </c>
      <c r="Q21" s="83"/>
      <c r="R21" s="83"/>
      <c r="S21" s="83"/>
      <c r="T21" s="83"/>
      <c r="U21" s="83"/>
      <c r="V21" s="83"/>
      <c r="W21" s="83"/>
    </row>
    <row r="22" spans="1:23" s="79" customFormat="1" ht="11.25">
      <c r="A22" s="79" t="s">
        <v>282</v>
      </c>
      <c r="Q22" s="83"/>
      <c r="R22" s="83"/>
      <c r="S22" s="83"/>
      <c r="T22" s="83"/>
      <c r="U22" s="83"/>
      <c r="V22" s="83"/>
      <c r="W22" s="83"/>
    </row>
    <row r="23" spans="17:23" s="79" customFormat="1" ht="11.25">
      <c r="Q23" s="83"/>
      <c r="R23" s="83"/>
      <c r="S23" s="83"/>
      <c r="T23" s="83"/>
      <c r="U23" s="83"/>
      <c r="V23" s="83"/>
      <c r="W23" s="83"/>
    </row>
    <row r="24" spans="1:23" ht="11.25">
      <c r="A24" s="79" t="s">
        <v>283</v>
      </c>
      <c r="D24" s="101">
        <f>SUM(D12:D21)</f>
        <v>184495563.23</v>
      </c>
      <c r="E24" s="102"/>
      <c r="F24" s="101">
        <f>SUM(F12:F21)</f>
        <v>48708375.8</v>
      </c>
      <c r="G24" s="85">
        <f aca="true" t="shared" si="0" ref="G24:G25">+D24+F24</f>
        <v>233203939.02999997</v>
      </c>
      <c r="H24" s="102"/>
      <c r="I24" s="101">
        <f>SUM(I12:I21)</f>
        <v>132405014.06</v>
      </c>
      <c r="J24" s="102"/>
      <c r="K24" s="95">
        <f>+G24+I24</f>
        <v>365608953.09</v>
      </c>
      <c r="L24" s="102"/>
      <c r="M24" s="101">
        <f>SUM(M12:M21)</f>
        <v>435096244.3</v>
      </c>
      <c r="N24" s="102"/>
      <c r="O24" s="95">
        <f>+K24+M24</f>
        <v>800705197.39</v>
      </c>
      <c r="P24" s="96"/>
      <c r="Q24" s="97">
        <f>+Q13</f>
        <v>92926474.44</v>
      </c>
      <c r="R24" s="87">
        <f aca="true" t="shared" si="1" ref="R24:R25">+O24+Q24</f>
        <v>893631671.8299999</v>
      </c>
      <c r="S24" s="83"/>
      <c r="T24" s="97">
        <f>SUM(T12:T21)</f>
        <v>267497947.15</v>
      </c>
      <c r="U24" s="83"/>
      <c r="V24" s="90">
        <f>+O24+Q24+T24</f>
        <v>1161129618.98</v>
      </c>
      <c r="W24" s="83"/>
    </row>
    <row r="25" spans="1:23" ht="11.25">
      <c r="A25" s="79" t="s">
        <v>284</v>
      </c>
      <c r="D25" s="80">
        <v>570110</v>
      </c>
      <c r="G25" s="85">
        <f t="shared" si="0"/>
        <v>570110</v>
      </c>
      <c r="I25" s="80">
        <f>+K25-G25</f>
        <v>187383.93999999994</v>
      </c>
      <c r="K25" s="89">
        <v>757493.94</v>
      </c>
      <c r="M25" s="80">
        <v>1000</v>
      </c>
      <c r="O25" s="89">
        <f>+M25+K25</f>
        <v>758493.94</v>
      </c>
      <c r="Q25" s="103">
        <v>-758493.94</v>
      </c>
      <c r="R25" s="87">
        <f t="shared" si="1"/>
        <v>0</v>
      </c>
      <c r="S25" s="83"/>
      <c r="T25" s="97">
        <f>+V25-R25</f>
        <v>0</v>
      </c>
      <c r="U25" s="83"/>
      <c r="V25" s="90"/>
      <c r="W25" s="83"/>
    </row>
    <row r="26" spans="11:23" s="79" customFormat="1" ht="11.25">
      <c r="K26" s="89"/>
      <c r="Q26" s="83"/>
      <c r="R26" s="83"/>
      <c r="S26" s="83"/>
      <c r="T26" s="83"/>
      <c r="U26" s="83"/>
      <c r="V26" s="90"/>
      <c r="W26" s="83"/>
    </row>
    <row r="27" spans="1:23" ht="11.25">
      <c r="A27" s="79" t="s">
        <v>285</v>
      </c>
      <c r="D27" s="89">
        <f>+D9-D24</f>
        <v>315045446.02</v>
      </c>
      <c r="F27" s="89">
        <f>+F9-F24</f>
        <v>98879784.05</v>
      </c>
      <c r="G27" s="85">
        <f>+D27+F27</f>
        <v>413925230.07</v>
      </c>
      <c r="I27" s="89">
        <f>+I9-I13</f>
        <v>-67586033.69</v>
      </c>
      <c r="K27" s="89">
        <f>+K9-K13</f>
        <v>346339196.38000005</v>
      </c>
      <c r="M27" s="89">
        <f>+M9-M13</f>
        <v>-27263939.96000004</v>
      </c>
      <c r="N27" s="102"/>
      <c r="O27" s="89">
        <f>+O9-O13</f>
        <v>319075256.41999996</v>
      </c>
      <c r="Q27" s="90">
        <f>+Q9-Q24</f>
        <v>-92926474.44</v>
      </c>
      <c r="R27" s="89">
        <f>+R9-R13</f>
        <v>226148781.98000002</v>
      </c>
      <c r="S27" s="83"/>
      <c r="T27" s="90">
        <f>+T9-T13</f>
        <v>-267355947.15</v>
      </c>
      <c r="U27" s="83"/>
      <c r="V27" s="90">
        <f>+V9-V13</f>
        <v>-41207165.17000008</v>
      </c>
      <c r="W27" s="83"/>
    </row>
    <row r="28" spans="17:23" s="79" customFormat="1" ht="11.25">
      <c r="Q28" s="83"/>
      <c r="R28" s="83"/>
      <c r="S28" s="83"/>
      <c r="T28" s="83"/>
      <c r="U28" s="83"/>
      <c r="V28" s="83"/>
      <c r="W28" s="83"/>
    </row>
    <row r="29" spans="1:23" ht="11.25">
      <c r="A29" s="79" t="s">
        <v>286</v>
      </c>
      <c r="D29" s="79">
        <v>1007285</v>
      </c>
      <c r="F29" s="79">
        <v>-1007285</v>
      </c>
      <c r="G29" s="85">
        <f>+D29+F29</f>
        <v>0</v>
      </c>
      <c r="I29" s="89">
        <v>-1130000</v>
      </c>
      <c r="K29" s="89">
        <f>+I29</f>
        <v>-1130000</v>
      </c>
      <c r="M29" s="89">
        <v>-44368279.1</v>
      </c>
      <c r="O29" s="89">
        <f>+M29+K29</f>
        <v>-45498279.1</v>
      </c>
      <c r="Q29" s="83">
        <v>93685374.55</v>
      </c>
      <c r="R29" s="87">
        <f>+O29+Q29</f>
        <v>48187095.449999996</v>
      </c>
      <c r="S29" s="83"/>
      <c r="T29" s="90">
        <v>24129825.28</v>
      </c>
      <c r="U29" s="83"/>
      <c r="V29" s="90">
        <f>+R29+T29</f>
        <v>72316920.72999999</v>
      </c>
      <c r="W29" s="83"/>
    </row>
    <row r="30" spans="17:23" s="79" customFormat="1" ht="11.25">
      <c r="Q30" s="83"/>
      <c r="R30" s="83"/>
      <c r="S30" s="83"/>
      <c r="T30" s="83"/>
      <c r="U30" s="83"/>
      <c r="V30" s="83"/>
      <c r="W30" s="83"/>
    </row>
    <row r="31" spans="12:23" s="79" customFormat="1" ht="11.25">
      <c r="L31" s="93"/>
      <c r="P31" s="93"/>
      <c r="Q31" s="83"/>
      <c r="R31" s="83"/>
      <c r="S31" s="83"/>
      <c r="T31" s="83"/>
      <c r="U31" s="83"/>
      <c r="V31" s="83"/>
      <c r="W31" s="104"/>
    </row>
    <row r="32" spans="1:23" ht="11.25">
      <c r="A32" s="79" t="s">
        <v>287</v>
      </c>
      <c r="D32" s="95">
        <f>SUM(D25:D31)</f>
        <v>316622841.02</v>
      </c>
      <c r="E32" s="102"/>
      <c r="F32" s="95">
        <f>SUM(F25:F31)</f>
        <v>97872499.05</v>
      </c>
      <c r="G32" s="85">
        <f>+D32+F32</f>
        <v>414495340.07</v>
      </c>
      <c r="H32" s="102"/>
      <c r="I32" s="95">
        <f>SUM(I25:I31)</f>
        <v>-68528649.75</v>
      </c>
      <c r="J32" s="102"/>
      <c r="K32" s="95">
        <f>SUM(K25:K31)</f>
        <v>345966690.32000005</v>
      </c>
      <c r="L32" s="102"/>
      <c r="M32" s="95">
        <f>SUM(M25:M31)</f>
        <v>-71631219.06000003</v>
      </c>
      <c r="N32" s="102"/>
      <c r="O32" s="95">
        <f>SUM(O25:O31)</f>
        <v>274335471.25999993</v>
      </c>
      <c r="P32" s="96"/>
      <c r="Q32" s="90">
        <f>SUM(Q25:Q31)</f>
        <v>406.16999999945983</v>
      </c>
      <c r="R32" s="87">
        <f>+O32+Q32</f>
        <v>274335877.42999995</v>
      </c>
      <c r="S32" s="83"/>
      <c r="T32" s="90">
        <f>SUM(T25:T31)</f>
        <v>-243226121.87</v>
      </c>
      <c r="U32" s="83"/>
      <c r="V32" s="90">
        <f>SUM(V25:V31)</f>
        <v>31109755.559999913</v>
      </c>
      <c r="W32" s="83"/>
    </row>
    <row r="33" spans="12:23" s="79" customFormat="1" ht="11.25">
      <c r="L33" s="93"/>
      <c r="P33" s="93"/>
      <c r="Q33" s="83"/>
      <c r="R33" s="83"/>
      <c r="S33" s="83"/>
      <c r="T33" s="83"/>
      <c r="U33" s="83"/>
      <c r="V33" s="83"/>
      <c r="W33" s="104"/>
    </row>
    <row r="34" spans="1:23" ht="11.25">
      <c r="A34" s="79" t="s">
        <v>288</v>
      </c>
      <c r="D34" s="105"/>
      <c r="I34" s="93">
        <f>+G46</f>
        <v>414495340.07</v>
      </c>
      <c r="K34" s="93"/>
      <c r="L34" s="93"/>
      <c r="M34" s="93">
        <f>+K46</f>
        <v>345966690.32</v>
      </c>
      <c r="O34" s="93"/>
      <c r="P34" s="93"/>
      <c r="Q34" s="83"/>
      <c r="R34" s="83"/>
      <c r="S34" s="83"/>
      <c r="T34" s="104">
        <f>+R46</f>
        <v>274335471.26</v>
      </c>
      <c r="U34" s="83"/>
      <c r="V34" s="104"/>
      <c r="W34" s="104"/>
    </row>
    <row r="35" spans="11:23" s="79" customFormat="1" ht="11.25">
      <c r="K35" s="93"/>
      <c r="O35" s="93"/>
      <c r="Q35" s="83"/>
      <c r="R35" s="83"/>
      <c r="S35" s="83"/>
      <c r="T35" s="83"/>
      <c r="U35" s="83"/>
      <c r="V35" s="104"/>
      <c r="W35" s="83"/>
    </row>
    <row r="36" spans="17:23" s="79" customFormat="1" ht="11.25">
      <c r="Q36" s="83"/>
      <c r="R36" s="83"/>
      <c r="S36" s="83"/>
      <c r="T36" s="83"/>
      <c r="U36" s="83"/>
      <c r="V36" s="83"/>
      <c r="W36" s="83"/>
    </row>
    <row r="37" spans="1:23" ht="15">
      <c r="A37" s="79" t="s">
        <v>289</v>
      </c>
      <c r="D37" s="106">
        <f>+D32</f>
        <v>316622841.02</v>
      </c>
      <c r="F37" s="106">
        <f>+F32</f>
        <v>97872499.05</v>
      </c>
      <c r="G37" s="85">
        <f>+D37+F37</f>
        <v>414495340.07</v>
      </c>
      <c r="I37" s="107">
        <f>+I34+I32</f>
        <v>345966690.32</v>
      </c>
      <c r="K37" s="107">
        <f>+K32</f>
        <v>345966690.32000005</v>
      </c>
      <c r="M37" s="107">
        <f>+M34+M32</f>
        <v>274335471.26</v>
      </c>
      <c r="O37" s="107">
        <f>+O34+O32</f>
        <v>274335471.25999993</v>
      </c>
      <c r="Q37" s="108">
        <f>+Q32</f>
        <v>406.16999999945983</v>
      </c>
      <c r="R37" s="87">
        <f>+O37+Q37</f>
        <v>274335877.42999995</v>
      </c>
      <c r="S37" s="83"/>
      <c r="T37" s="104">
        <f>+T34+T32</f>
        <v>31109349.389999986</v>
      </c>
      <c r="U37" s="83"/>
      <c r="V37" s="104">
        <f>+V32</f>
        <v>31109755.559999913</v>
      </c>
      <c r="W37" s="83"/>
    </row>
    <row r="38" spans="16:23" s="79" customFormat="1" ht="11.25">
      <c r="P38" s="93"/>
      <c r="Q38" s="83"/>
      <c r="R38" s="83"/>
      <c r="S38" s="83"/>
      <c r="T38" s="83"/>
      <c r="U38" s="83"/>
      <c r="V38" s="83"/>
      <c r="W38" s="83"/>
    </row>
    <row r="39" spans="9:16" ht="11.25">
      <c r="I39" s="89"/>
      <c r="M39" s="89">
        <f>+M37-274335471.26</f>
        <v>0</v>
      </c>
      <c r="P39" s="93"/>
    </row>
    <row r="40" spans="9:16" ht="11.25">
      <c r="I40" s="89"/>
      <c r="M40" s="89"/>
      <c r="P40" s="93"/>
    </row>
    <row r="41" s="79" customFormat="1" ht="11.25">
      <c r="P41" s="93"/>
    </row>
    <row r="42" spans="4:16" s="79" customFormat="1" ht="11.25">
      <c r="D42" s="89"/>
      <c r="P42" s="93"/>
    </row>
    <row r="43" s="79" customFormat="1" ht="11.25">
      <c r="P43" s="93"/>
    </row>
    <row r="44" spans="1:20" ht="11.25">
      <c r="A44" s="79" t="s">
        <v>290</v>
      </c>
      <c r="D44" s="80">
        <v>4243980.7</v>
      </c>
      <c r="F44" s="80">
        <v>640000</v>
      </c>
      <c r="G44" s="80">
        <f aca="true" t="shared" si="2" ref="G44:G46">+D44+F44</f>
        <v>4883980.7</v>
      </c>
      <c r="I44" s="80">
        <v>4760110.7</v>
      </c>
      <c r="K44" s="89">
        <f aca="true" t="shared" si="3" ref="K44:K45">+I44</f>
        <v>4760110.7</v>
      </c>
      <c r="M44" s="80">
        <v>3066877.43</v>
      </c>
      <c r="O44" s="80">
        <f aca="true" t="shared" si="4" ref="O44:O45">+M44</f>
        <v>3066877.43</v>
      </c>
      <c r="P44" s="80"/>
      <c r="R44" s="80">
        <v>3066877.43</v>
      </c>
      <c r="T44" s="80">
        <v>2810407.43</v>
      </c>
    </row>
    <row r="45" spans="1:20" ht="11.25">
      <c r="A45" s="79" t="s">
        <v>291</v>
      </c>
      <c r="D45" s="105">
        <v>312378860.32</v>
      </c>
      <c r="F45" s="105">
        <v>97232499.05</v>
      </c>
      <c r="G45" s="80">
        <f t="shared" si="2"/>
        <v>409611359.37</v>
      </c>
      <c r="I45" s="80">
        <v>341206579.62</v>
      </c>
      <c r="K45" s="89">
        <f t="shared" si="3"/>
        <v>341206579.62</v>
      </c>
      <c r="M45" s="80">
        <v>271268593.83</v>
      </c>
      <c r="O45" s="80">
        <f t="shared" si="4"/>
        <v>271268593.83</v>
      </c>
      <c r="R45" s="80">
        <v>271268593.83</v>
      </c>
      <c r="T45" s="80">
        <v>28298641.96</v>
      </c>
    </row>
    <row r="46" spans="1:20" ht="11.25">
      <c r="A46" s="79" t="s">
        <v>292</v>
      </c>
      <c r="D46" s="109">
        <f>SUM(D44:D45)</f>
        <v>316622841.02</v>
      </c>
      <c r="F46" s="109">
        <f>SUM(F44:F45)</f>
        <v>97872499.05</v>
      </c>
      <c r="G46" s="80">
        <f t="shared" si="2"/>
        <v>414495340.07</v>
      </c>
      <c r="I46" s="109">
        <f>SUM(I44:I45)</f>
        <v>345966690.32</v>
      </c>
      <c r="K46" s="109">
        <f>SUM(K44:K45)</f>
        <v>345966690.32</v>
      </c>
      <c r="M46" s="109">
        <f>SUM(M44:M45)</f>
        <v>274335471.26</v>
      </c>
      <c r="O46" s="109">
        <f>SUM(O44:O45)</f>
        <v>274335471.26</v>
      </c>
      <c r="P46" s="80"/>
      <c r="R46" s="109">
        <f>SUM(R44:R45)</f>
        <v>274335471.26</v>
      </c>
      <c r="T46" s="109">
        <f>SUM(T44:T45)</f>
        <v>31109049.39</v>
      </c>
    </row>
    <row r="47" ht="11.25">
      <c r="P47" s="93"/>
    </row>
    <row r="48" spans="4:15" ht="11.25">
      <c r="D48" s="93"/>
      <c r="I48" s="93"/>
      <c r="K48" s="93"/>
      <c r="O48" s="89">
        <f>+O46-O37</f>
        <v>0</v>
      </c>
    </row>
    <row r="49" spans="6:9" ht="11.25">
      <c r="F49" s="79">
        <f>+F37-F46</f>
        <v>0</v>
      </c>
      <c r="I49" s="86">
        <f>+I37-I46</f>
        <v>0</v>
      </c>
    </row>
  </sheetData>
  <sheetProtection selectLockedCells="1" selectUnlockedCells="1"/>
  <mergeCells count="9">
    <mergeCell ref="D1:E1"/>
    <mergeCell ref="F1:H1"/>
    <mergeCell ref="I1:J1"/>
    <mergeCell ref="K1:L1"/>
    <mergeCell ref="M1:N1"/>
    <mergeCell ref="O1:P1"/>
    <mergeCell ref="Q1:S1"/>
    <mergeCell ref="T1:U1"/>
    <mergeCell ref="V1:W1"/>
  </mergeCells>
  <printOptions/>
  <pageMargins left="0.7" right="0.7" top="0.75" bottom="0.75" header="0.5118055555555555" footer="0.5118055555555555"/>
  <pageSetup horizontalDpi="300" verticalDpi="300" orientation="portrait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78"/>
  <sheetViews>
    <sheetView zoomScale="130" zoomScaleNormal="130" workbookViewId="0" topLeftCell="A1">
      <selection activeCell="A1" sqref="A1"/>
    </sheetView>
  </sheetViews>
  <sheetFormatPr defaultColWidth="10.28125" defaultRowHeight="15"/>
  <cols>
    <col min="1" max="16384" width="11.00390625" style="0" customWidth="1"/>
  </cols>
  <sheetData>
    <row r="1" spans="1:9" ht="12.75">
      <c r="A1" s="110" t="s">
        <v>293</v>
      </c>
      <c r="B1" s="110"/>
      <c r="C1" s="110"/>
      <c r="D1" s="110"/>
      <c r="E1" s="110"/>
      <c r="F1" s="110"/>
      <c r="G1" s="110"/>
      <c r="H1" s="110"/>
      <c r="I1" s="110"/>
    </row>
    <row r="2" spans="1:9" ht="12.75">
      <c r="A2" s="110"/>
      <c r="B2" s="110"/>
      <c r="C2" s="110"/>
      <c r="D2" s="110"/>
      <c r="E2" s="110"/>
      <c r="F2" s="110"/>
      <c r="G2" s="110"/>
      <c r="H2" s="110"/>
      <c r="I2" s="110"/>
    </row>
    <row r="3" spans="1:9" ht="12.75">
      <c r="A3" s="110" t="s">
        <v>294</v>
      </c>
      <c r="B3" s="110"/>
      <c r="C3" s="110"/>
      <c r="D3" s="110"/>
      <c r="E3" s="110"/>
      <c r="F3" s="110"/>
      <c r="G3" s="110"/>
      <c r="H3" s="110"/>
      <c r="I3" s="110"/>
    </row>
    <row r="4" spans="1:9" ht="12.75">
      <c r="A4" s="110"/>
      <c r="B4" s="110"/>
      <c r="C4" s="110"/>
      <c r="D4" s="110"/>
      <c r="E4" s="110"/>
      <c r="F4" s="110"/>
      <c r="G4" s="110"/>
      <c r="H4" s="110"/>
      <c r="I4" s="110"/>
    </row>
    <row r="5" spans="1:9" ht="12.75">
      <c r="A5" s="110" t="s">
        <v>295</v>
      </c>
      <c r="B5" s="110"/>
      <c r="C5" s="110"/>
      <c r="D5" s="110"/>
      <c r="E5" s="110"/>
      <c r="F5" s="110"/>
      <c r="G5" s="110"/>
      <c r="H5" s="110"/>
      <c r="I5" s="110"/>
    </row>
    <row r="6" spans="1:9" ht="12.75">
      <c r="A6" s="110" t="s">
        <v>296</v>
      </c>
      <c r="B6" s="110"/>
      <c r="C6" s="110"/>
      <c r="D6" s="110"/>
      <c r="E6" s="110"/>
      <c r="F6" s="110"/>
      <c r="G6" s="110"/>
      <c r="H6" s="110"/>
      <c r="I6" s="110"/>
    </row>
    <row r="7" spans="1:9" ht="12.75">
      <c r="A7" s="111"/>
      <c r="B7" s="111"/>
      <c r="C7" s="110"/>
      <c r="D7" s="110"/>
      <c r="E7" s="110"/>
      <c r="F7" s="110"/>
      <c r="G7" s="110"/>
      <c r="H7" s="110"/>
      <c r="I7" s="110"/>
    </row>
    <row r="8" spans="1:9" ht="12.75">
      <c r="A8" s="110" t="s">
        <v>297</v>
      </c>
      <c r="B8" s="110"/>
      <c r="C8" s="110"/>
      <c r="D8" s="110"/>
      <c r="E8" s="110"/>
      <c r="F8" s="110"/>
      <c r="G8" s="110"/>
      <c r="H8" s="110"/>
      <c r="I8" s="110"/>
    </row>
    <row r="9" spans="1:9" ht="12.75">
      <c r="A9" s="111"/>
      <c r="B9" s="111"/>
      <c r="C9" s="110"/>
      <c r="D9" s="110"/>
      <c r="E9" s="110"/>
      <c r="F9" s="110"/>
      <c r="G9" s="110"/>
      <c r="H9" s="110"/>
      <c r="I9" s="110"/>
    </row>
    <row r="10" spans="1:9" ht="12.75">
      <c r="A10" s="110" t="s">
        <v>298</v>
      </c>
      <c r="B10" s="110"/>
      <c r="C10" s="110"/>
      <c r="D10" s="110"/>
      <c r="E10" s="110"/>
      <c r="F10" s="110"/>
      <c r="G10" s="110"/>
      <c r="H10" s="110"/>
      <c r="I10" s="110"/>
    </row>
    <row r="11" spans="1:9" ht="12.75">
      <c r="A11" s="111"/>
      <c r="B11" s="111"/>
      <c r="C11" s="110"/>
      <c r="D11" s="110"/>
      <c r="E11" s="110"/>
      <c r="F11" s="110"/>
      <c r="G11" s="110"/>
      <c r="H11" s="110"/>
      <c r="I11" s="110"/>
    </row>
    <row r="12" spans="1:9" ht="12.75">
      <c r="A12" s="110" t="s">
        <v>299</v>
      </c>
      <c r="B12" s="110"/>
      <c r="C12" s="110"/>
      <c r="D12" s="110"/>
      <c r="E12" s="110"/>
      <c r="F12" s="110"/>
      <c r="G12" s="110"/>
      <c r="H12" s="110"/>
      <c r="I12" s="110"/>
    </row>
    <row r="13" spans="1:9" ht="12.75">
      <c r="A13" s="111"/>
      <c r="B13" s="111"/>
      <c r="C13" s="110"/>
      <c r="D13" s="110"/>
      <c r="E13" s="110"/>
      <c r="F13" s="110"/>
      <c r="G13" s="110"/>
      <c r="H13" s="110"/>
      <c r="I13" s="110"/>
    </row>
    <row r="14" spans="1:9" ht="12.75">
      <c r="A14" s="110" t="s">
        <v>300</v>
      </c>
      <c r="B14" s="110"/>
      <c r="C14" s="110"/>
      <c r="D14" s="110"/>
      <c r="E14" s="110"/>
      <c r="F14" s="110"/>
      <c r="G14" s="110"/>
      <c r="H14" s="110"/>
      <c r="I14" s="110"/>
    </row>
    <row r="15" spans="1:9" ht="12.75">
      <c r="A15" s="110"/>
      <c r="B15" s="110"/>
      <c r="C15" s="110"/>
      <c r="D15" s="110"/>
      <c r="E15" s="110"/>
      <c r="F15" s="110"/>
      <c r="G15" s="110"/>
      <c r="H15" s="110"/>
      <c r="I15" s="110"/>
    </row>
    <row r="16" spans="1:9" ht="12.75">
      <c r="A16" s="110" t="s">
        <v>301</v>
      </c>
      <c r="B16" s="110"/>
      <c r="C16" s="110"/>
      <c r="D16" s="110"/>
      <c r="E16" s="110"/>
      <c r="F16" s="110"/>
      <c r="G16" s="110"/>
      <c r="H16" s="110"/>
      <c r="I16" s="110"/>
    </row>
    <row r="17" spans="1:9" ht="12.75">
      <c r="A17" s="110"/>
      <c r="B17" s="110"/>
      <c r="C17" s="110"/>
      <c r="D17" s="110"/>
      <c r="E17" s="110"/>
      <c r="F17" s="110"/>
      <c r="G17" s="110"/>
      <c r="H17" s="110"/>
      <c r="I17" s="110"/>
    </row>
    <row r="18" spans="1:9" ht="12.75">
      <c r="A18" s="112" t="s">
        <v>302</v>
      </c>
      <c r="B18" s="112" t="s">
        <v>303</v>
      </c>
      <c r="C18" s="112" t="s">
        <v>304</v>
      </c>
      <c r="D18" s="113" t="s">
        <v>7</v>
      </c>
      <c r="E18" s="113" t="s">
        <v>8</v>
      </c>
      <c r="F18" s="113" t="s">
        <v>9</v>
      </c>
      <c r="G18" s="112" t="s">
        <v>305</v>
      </c>
      <c r="H18" s="110"/>
      <c r="I18" s="110"/>
    </row>
    <row r="19" spans="1:9" ht="12.75">
      <c r="A19" s="114" t="s">
        <v>306</v>
      </c>
      <c r="B19" s="111">
        <v>1118000444</v>
      </c>
      <c r="C19" s="114" t="s">
        <v>306</v>
      </c>
      <c r="D19" s="115">
        <v>7588.6</v>
      </c>
      <c r="E19" s="115"/>
      <c r="F19" s="115">
        <v>635366.08</v>
      </c>
      <c r="G19" s="111" t="s">
        <v>307</v>
      </c>
      <c r="H19" s="110"/>
      <c r="I19" s="110"/>
    </row>
    <row r="20" spans="1:9" ht="12.75">
      <c r="A20" s="114" t="s">
        <v>308</v>
      </c>
      <c r="B20" s="111">
        <v>1118004340</v>
      </c>
      <c r="C20" s="114" t="s">
        <v>308</v>
      </c>
      <c r="D20" s="115">
        <v>183542</v>
      </c>
      <c r="E20" s="115"/>
      <c r="F20" s="115">
        <v>451824.08</v>
      </c>
      <c r="G20" s="111" t="s">
        <v>309</v>
      </c>
      <c r="H20" s="110"/>
      <c r="I20" s="110"/>
    </row>
    <row r="21" spans="1:9" ht="12.75">
      <c r="A21" s="114" t="s">
        <v>310</v>
      </c>
      <c r="B21" s="111">
        <v>1118004370</v>
      </c>
      <c r="C21" s="114" t="s">
        <v>310</v>
      </c>
      <c r="D21" s="115">
        <v>17250</v>
      </c>
      <c r="E21" s="115"/>
      <c r="F21" s="115">
        <v>434574.08</v>
      </c>
      <c r="G21" s="111" t="s">
        <v>311</v>
      </c>
      <c r="H21" s="110"/>
      <c r="I21" s="110"/>
    </row>
    <row r="22" spans="1:9" ht="12.75">
      <c r="A22" s="114" t="s">
        <v>310</v>
      </c>
      <c r="B22" s="111">
        <v>1118004558</v>
      </c>
      <c r="C22" s="114" t="s">
        <v>310</v>
      </c>
      <c r="D22" s="115">
        <v>1992</v>
      </c>
      <c r="E22" s="115"/>
      <c r="F22" s="115">
        <v>432582.08</v>
      </c>
      <c r="G22" s="111" t="s">
        <v>312</v>
      </c>
      <c r="H22" s="110"/>
      <c r="I22" s="110"/>
    </row>
    <row r="23" spans="1:9" ht="12.75">
      <c r="A23" s="114" t="s">
        <v>313</v>
      </c>
      <c r="B23" s="111">
        <v>18000991</v>
      </c>
      <c r="C23" s="114" t="s">
        <v>313</v>
      </c>
      <c r="D23" s="115"/>
      <c r="E23" s="115">
        <v>6500</v>
      </c>
      <c r="F23" s="115">
        <v>439082.08</v>
      </c>
      <c r="G23" s="111" t="s">
        <v>314</v>
      </c>
      <c r="H23" s="110"/>
      <c r="I23" s="110"/>
    </row>
    <row r="24" spans="1:9" ht="12.75">
      <c r="A24" s="114" t="s">
        <v>315</v>
      </c>
      <c r="B24" s="111">
        <v>18001103</v>
      </c>
      <c r="C24" s="114" t="s">
        <v>315</v>
      </c>
      <c r="D24" s="115"/>
      <c r="E24" s="115">
        <v>250</v>
      </c>
      <c r="F24" s="115">
        <v>439332.08</v>
      </c>
      <c r="G24" s="111" t="s">
        <v>316</v>
      </c>
      <c r="H24" s="110"/>
      <c r="I24" s="110"/>
    </row>
    <row r="25" spans="1:9" ht="12.75">
      <c r="A25" s="114" t="s">
        <v>317</v>
      </c>
      <c r="B25" s="111">
        <v>1118007037</v>
      </c>
      <c r="C25" s="114" t="s">
        <v>317</v>
      </c>
      <c r="D25" s="115">
        <v>8406</v>
      </c>
      <c r="E25" s="115"/>
      <c r="F25" s="115">
        <v>430926.08</v>
      </c>
      <c r="G25" s="111" t="s">
        <v>318</v>
      </c>
      <c r="H25" s="110"/>
      <c r="I25" s="110"/>
    </row>
    <row r="26" spans="1:9" ht="12.75">
      <c r="A26" s="114" t="s">
        <v>319</v>
      </c>
      <c r="B26" s="111">
        <v>0</v>
      </c>
      <c r="C26" s="114" t="s">
        <v>319</v>
      </c>
      <c r="D26" s="115">
        <v>250</v>
      </c>
      <c r="E26" s="115"/>
      <c r="F26" s="115">
        <v>430676.08</v>
      </c>
      <c r="G26" s="111" t="s">
        <v>320</v>
      </c>
      <c r="H26" s="110"/>
      <c r="I26" s="110"/>
    </row>
    <row r="27" spans="1:9" ht="12.75">
      <c r="A27" s="114" t="s">
        <v>319</v>
      </c>
      <c r="B27" s="111">
        <v>0</v>
      </c>
      <c r="C27" s="114" t="s">
        <v>319</v>
      </c>
      <c r="D27" s="115">
        <v>10</v>
      </c>
      <c r="E27" s="115"/>
      <c r="F27" s="115">
        <v>430666.08</v>
      </c>
      <c r="G27" s="111" t="s">
        <v>321</v>
      </c>
      <c r="H27" s="110"/>
      <c r="I27" s="110"/>
    </row>
    <row r="28" spans="1:9" ht="12.75">
      <c r="A28" s="114" t="s">
        <v>319</v>
      </c>
      <c r="B28" s="111">
        <v>0</v>
      </c>
      <c r="C28" s="114" t="s">
        <v>319</v>
      </c>
      <c r="D28" s="115">
        <v>0.5</v>
      </c>
      <c r="E28" s="115"/>
      <c r="F28" s="115">
        <v>430665.58</v>
      </c>
      <c r="G28" s="111" t="s">
        <v>322</v>
      </c>
      <c r="H28" s="110"/>
      <c r="I28" s="110"/>
    </row>
    <row r="29" spans="1:9" ht="12.75">
      <c r="A29" s="114" t="s">
        <v>323</v>
      </c>
      <c r="B29" s="111">
        <v>0</v>
      </c>
      <c r="C29" s="114" t="s">
        <v>323</v>
      </c>
      <c r="D29" s="115">
        <v>576</v>
      </c>
      <c r="E29" s="115"/>
      <c r="F29" s="115">
        <v>430089.58</v>
      </c>
      <c r="G29" s="111" t="s">
        <v>324</v>
      </c>
      <c r="H29" s="110"/>
      <c r="I29" s="110"/>
    </row>
    <row r="30" spans="1:9" ht="12.75">
      <c r="A30" s="114" t="s">
        <v>323</v>
      </c>
      <c r="B30" s="111">
        <v>0</v>
      </c>
      <c r="C30" s="114" t="s">
        <v>323</v>
      </c>
      <c r="D30" s="115">
        <v>10</v>
      </c>
      <c r="E30" s="115"/>
      <c r="F30" s="115">
        <v>430079.58</v>
      </c>
      <c r="G30" s="111" t="s">
        <v>325</v>
      </c>
      <c r="H30" s="110"/>
      <c r="I30" s="110"/>
    </row>
    <row r="31" spans="1:9" ht="12.75">
      <c r="A31" s="114" t="s">
        <v>323</v>
      </c>
      <c r="B31" s="111">
        <v>0</v>
      </c>
      <c r="C31" s="114" t="s">
        <v>323</v>
      </c>
      <c r="D31" s="115">
        <v>0.5</v>
      </c>
      <c r="E31" s="115"/>
      <c r="F31" s="115">
        <v>430079.08</v>
      </c>
      <c r="G31" s="111" t="s">
        <v>322</v>
      </c>
      <c r="H31" s="110"/>
      <c r="I31" s="110"/>
    </row>
    <row r="32" spans="1:9" ht="12.75">
      <c r="A32" s="114" t="s">
        <v>323</v>
      </c>
      <c r="B32" s="111">
        <v>18006519</v>
      </c>
      <c r="C32" s="114" t="s">
        <v>323</v>
      </c>
      <c r="D32" s="115">
        <v>150000</v>
      </c>
      <c r="E32" s="115"/>
      <c r="F32" s="115">
        <v>280079.08</v>
      </c>
      <c r="G32" s="111" t="s">
        <v>326</v>
      </c>
      <c r="H32" s="110"/>
      <c r="I32" s="110"/>
    </row>
    <row r="33" spans="1:9" ht="12.75">
      <c r="A33" s="114" t="s">
        <v>327</v>
      </c>
      <c r="B33" s="111">
        <v>0</v>
      </c>
      <c r="C33" s="114" t="s">
        <v>327</v>
      </c>
      <c r="D33" s="115">
        <v>8514</v>
      </c>
      <c r="E33" s="115"/>
      <c r="F33" s="115">
        <v>271565.08</v>
      </c>
      <c r="G33" s="111" t="s">
        <v>328</v>
      </c>
      <c r="H33" s="110"/>
      <c r="I33" s="110"/>
    </row>
    <row r="34" spans="1:9" ht="12.75">
      <c r="A34" s="114" t="s">
        <v>327</v>
      </c>
      <c r="B34" s="111">
        <v>0</v>
      </c>
      <c r="C34" s="114" t="s">
        <v>327</v>
      </c>
      <c r="D34" s="115">
        <v>42.57</v>
      </c>
      <c r="E34" s="115"/>
      <c r="F34" s="115">
        <v>271522.51</v>
      </c>
      <c r="G34" s="111" t="s">
        <v>329</v>
      </c>
      <c r="H34" s="110"/>
      <c r="I34" s="110"/>
    </row>
    <row r="35" spans="1:9" ht="12.75">
      <c r="A35" s="114" t="s">
        <v>327</v>
      </c>
      <c r="B35" s="111">
        <v>0</v>
      </c>
      <c r="C35" s="114" t="s">
        <v>327</v>
      </c>
      <c r="D35" s="115">
        <v>2.13</v>
      </c>
      <c r="E35" s="115"/>
      <c r="F35" s="115">
        <v>271520.38</v>
      </c>
      <c r="G35" s="111" t="s">
        <v>322</v>
      </c>
      <c r="H35" s="110"/>
      <c r="I35" s="110"/>
    </row>
    <row r="36" spans="1:9" ht="12.75">
      <c r="A36" s="114" t="s">
        <v>330</v>
      </c>
      <c r="B36" s="111">
        <v>0</v>
      </c>
      <c r="C36" s="114" t="s">
        <v>330</v>
      </c>
      <c r="D36" s="115">
        <v>109500</v>
      </c>
      <c r="E36" s="115"/>
      <c r="F36" s="115">
        <v>162020.38</v>
      </c>
      <c r="G36" s="111" t="s">
        <v>331</v>
      </c>
      <c r="H36" s="110"/>
      <c r="I36" s="110"/>
    </row>
    <row r="37" spans="1:9" ht="12.75">
      <c r="A37" s="114" t="s">
        <v>330</v>
      </c>
      <c r="B37" s="111">
        <v>0</v>
      </c>
      <c r="C37" s="114" t="s">
        <v>330</v>
      </c>
      <c r="D37" s="115">
        <v>547.5</v>
      </c>
      <c r="E37" s="115"/>
      <c r="F37" s="115">
        <v>161472.88</v>
      </c>
      <c r="G37" s="111" t="s">
        <v>332</v>
      </c>
      <c r="H37" s="110"/>
      <c r="I37" s="110"/>
    </row>
    <row r="38" spans="1:9" ht="12.75">
      <c r="A38" s="114" t="s">
        <v>330</v>
      </c>
      <c r="B38" s="111">
        <v>0</v>
      </c>
      <c r="C38" s="114" t="s">
        <v>330</v>
      </c>
      <c r="D38" s="115">
        <v>27.38</v>
      </c>
      <c r="E38" s="115"/>
      <c r="F38" s="115">
        <v>161445.5</v>
      </c>
      <c r="G38" s="111" t="s">
        <v>322</v>
      </c>
      <c r="H38" s="110"/>
      <c r="I38" s="110"/>
    </row>
    <row r="39" spans="1:9" ht="12.75">
      <c r="A39" s="114" t="s">
        <v>333</v>
      </c>
      <c r="B39" s="111">
        <v>0</v>
      </c>
      <c r="C39" s="114" t="s">
        <v>333</v>
      </c>
      <c r="D39" s="115">
        <v>20000</v>
      </c>
      <c r="E39" s="115"/>
      <c r="F39" s="115">
        <v>141445.5</v>
      </c>
      <c r="G39" s="111" t="s">
        <v>334</v>
      </c>
      <c r="H39" s="110"/>
      <c r="I39" s="110"/>
    </row>
    <row r="40" spans="1:9" ht="12.75">
      <c r="A40" s="114" t="s">
        <v>333</v>
      </c>
      <c r="B40" s="111">
        <v>0</v>
      </c>
      <c r="C40" s="114" t="s">
        <v>333</v>
      </c>
      <c r="D40" s="115">
        <v>100</v>
      </c>
      <c r="E40" s="115"/>
      <c r="F40" s="115">
        <v>141345.5</v>
      </c>
      <c r="G40" s="111" t="s">
        <v>335</v>
      </c>
      <c r="H40" s="110"/>
      <c r="I40" s="110"/>
    </row>
    <row r="41" spans="1:9" ht="12.75">
      <c r="A41" s="114" t="s">
        <v>333</v>
      </c>
      <c r="B41" s="111">
        <v>0</v>
      </c>
      <c r="C41" s="114" t="s">
        <v>333</v>
      </c>
      <c r="D41" s="115">
        <v>5</v>
      </c>
      <c r="E41" s="115"/>
      <c r="F41" s="115">
        <v>141340.5</v>
      </c>
      <c r="G41" s="111" t="s">
        <v>322</v>
      </c>
      <c r="H41" s="110"/>
      <c r="I41" s="110"/>
    </row>
    <row r="42" spans="1:9" ht="12.75">
      <c r="A42" s="114" t="s">
        <v>336</v>
      </c>
      <c r="B42" s="111">
        <v>18009779</v>
      </c>
      <c r="C42" s="114" t="s">
        <v>336</v>
      </c>
      <c r="D42" s="115">
        <v>30000</v>
      </c>
      <c r="E42" s="115"/>
      <c r="F42" s="115">
        <v>111340.5</v>
      </c>
      <c r="G42" s="111" t="s">
        <v>337</v>
      </c>
      <c r="H42" s="110"/>
      <c r="I42" s="110"/>
    </row>
    <row r="43" spans="1:9" ht="12.75">
      <c r="A43" s="114" t="s">
        <v>338</v>
      </c>
      <c r="B43" s="111">
        <v>0</v>
      </c>
      <c r="C43" s="114" t="s">
        <v>338</v>
      </c>
      <c r="D43" s="115">
        <v>1290</v>
      </c>
      <c r="E43" s="115"/>
      <c r="F43" s="115">
        <v>110050.5</v>
      </c>
      <c r="G43" s="111" t="s">
        <v>339</v>
      </c>
      <c r="H43" s="110"/>
      <c r="I43" s="110"/>
    </row>
    <row r="44" spans="1:9" ht="12.75">
      <c r="A44" s="114" t="s">
        <v>338</v>
      </c>
      <c r="B44" s="111">
        <v>0</v>
      </c>
      <c r="C44" s="114" t="s">
        <v>338</v>
      </c>
      <c r="D44" s="115">
        <v>10</v>
      </c>
      <c r="E44" s="115"/>
      <c r="F44" s="115">
        <v>110040.5</v>
      </c>
      <c r="G44" s="111" t="s">
        <v>340</v>
      </c>
      <c r="H44" s="110"/>
      <c r="I44" s="110"/>
    </row>
    <row r="45" spans="1:9" ht="12.75">
      <c r="A45" s="114" t="s">
        <v>338</v>
      </c>
      <c r="B45" s="111">
        <v>0</v>
      </c>
      <c r="C45" s="114" t="s">
        <v>338</v>
      </c>
      <c r="D45" s="115">
        <v>0.5</v>
      </c>
      <c r="E45" s="115"/>
      <c r="F45" s="115">
        <v>110040</v>
      </c>
      <c r="G45" s="111" t="s">
        <v>322</v>
      </c>
      <c r="H45" s="110"/>
      <c r="I45" s="110"/>
    </row>
    <row r="46" spans="1:9" ht="12.75">
      <c r="A46" s="114" t="s">
        <v>338</v>
      </c>
      <c r="B46" s="111">
        <v>0</v>
      </c>
      <c r="C46" s="114" t="s">
        <v>338</v>
      </c>
      <c r="D46" s="115">
        <v>3870</v>
      </c>
      <c r="E46" s="115"/>
      <c r="F46" s="115">
        <v>106170</v>
      </c>
      <c r="G46" s="111" t="s">
        <v>341</v>
      </c>
      <c r="H46" s="110"/>
      <c r="I46" s="110"/>
    </row>
    <row r="47" spans="1:9" ht="12.75">
      <c r="A47" s="114" t="s">
        <v>338</v>
      </c>
      <c r="B47" s="111">
        <v>0</v>
      </c>
      <c r="C47" s="114" t="s">
        <v>338</v>
      </c>
      <c r="D47" s="115">
        <v>19.35</v>
      </c>
      <c r="E47" s="115"/>
      <c r="F47" s="115">
        <v>106150.65</v>
      </c>
      <c r="G47" s="111" t="s">
        <v>342</v>
      </c>
      <c r="H47" s="110"/>
      <c r="I47" s="110"/>
    </row>
    <row r="48" spans="1:9" ht="12.75">
      <c r="A48" s="114" t="s">
        <v>338</v>
      </c>
      <c r="B48" s="111">
        <v>0</v>
      </c>
      <c r="C48" s="114" t="s">
        <v>338</v>
      </c>
      <c r="D48" s="115">
        <v>0.97</v>
      </c>
      <c r="E48" s="115"/>
      <c r="F48" s="115">
        <v>106149.68</v>
      </c>
      <c r="G48" s="111" t="s">
        <v>322</v>
      </c>
      <c r="H48" s="110"/>
      <c r="I48" s="110"/>
    </row>
    <row r="49" spans="1:9" ht="12.75">
      <c r="A49" s="114" t="s">
        <v>338</v>
      </c>
      <c r="B49" s="111">
        <v>0</v>
      </c>
      <c r="C49" s="114" t="s">
        <v>338</v>
      </c>
      <c r="D49" s="115">
        <v>1290</v>
      </c>
      <c r="E49" s="115"/>
      <c r="F49" s="115">
        <v>104859.68</v>
      </c>
      <c r="G49" s="111" t="s">
        <v>343</v>
      </c>
      <c r="H49" s="110"/>
      <c r="I49" s="110"/>
    </row>
    <row r="50" spans="1:9" ht="12.75">
      <c r="A50" s="114" t="s">
        <v>338</v>
      </c>
      <c r="B50" s="111">
        <v>0</v>
      </c>
      <c r="C50" s="114" t="s">
        <v>338</v>
      </c>
      <c r="D50" s="115">
        <v>10</v>
      </c>
      <c r="E50" s="115"/>
      <c r="F50" s="115">
        <v>104849.68</v>
      </c>
      <c r="G50" s="111" t="s">
        <v>344</v>
      </c>
      <c r="H50" s="110"/>
      <c r="I50" s="110"/>
    </row>
    <row r="51" spans="1:9" ht="12.75">
      <c r="A51" s="114" t="s">
        <v>338</v>
      </c>
      <c r="B51" s="111">
        <v>0</v>
      </c>
      <c r="C51" s="114" t="s">
        <v>338</v>
      </c>
      <c r="D51" s="115">
        <v>0.5</v>
      </c>
      <c r="E51" s="115"/>
      <c r="F51" s="115">
        <v>104849.18</v>
      </c>
      <c r="G51" s="111" t="s">
        <v>322</v>
      </c>
      <c r="H51" s="110"/>
      <c r="I51" s="110"/>
    </row>
    <row r="52" spans="1:9" ht="12.75">
      <c r="A52" s="114" t="s">
        <v>338</v>
      </c>
      <c r="B52" s="111">
        <v>0</v>
      </c>
      <c r="C52" s="114" t="s">
        <v>338</v>
      </c>
      <c r="D52" s="115">
        <v>1290</v>
      </c>
      <c r="E52" s="115"/>
      <c r="F52" s="115">
        <v>103559.18</v>
      </c>
      <c r="G52" s="111" t="s">
        <v>345</v>
      </c>
      <c r="H52" s="110"/>
      <c r="I52" s="110"/>
    </row>
    <row r="53" spans="1:9" ht="12.75">
      <c r="A53" s="114" t="s">
        <v>338</v>
      </c>
      <c r="B53" s="111">
        <v>0</v>
      </c>
      <c r="C53" s="114" t="s">
        <v>338</v>
      </c>
      <c r="D53" s="115">
        <v>10</v>
      </c>
      <c r="E53" s="115"/>
      <c r="F53" s="115">
        <v>103549.18</v>
      </c>
      <c r="G53" s="111" t="s">
        <v>346</v>
      </c>
      <c r="H53" s="110"/>
      <c r="I53" s="110"/>
    </row>
    <row r="54" spans="1:9" ht="12.75">
      <c r="A54" s="114" t="s">
        <v>338</v>
      </c>
      <c r="B54" s="111">
        <v>0</v>
      </c>
      <c r="C54" s="114" t="s">
        <v>338</v>
      </c>
      <c r="D54" s="115">
        <v>0.5</v>
      </c>
      <c r="E54" s="115"/>
      <c r="F54" s="115">
        <v>103548.68</v>
      </c>
      <c r="G54" s="111" t="s">
        <v>322</v>
      </c>
      <c r="H54" s="110"/>
      <c r="I54" s="110"/>
    </row>
    <row r="55" spans="1:9" ht="12.75">
      <c r="A55" s="114" t="s">
        <v>338</v>
      </c>
      <c r="B55" s="111">
        <v>0</v>
      </c>
      <c r="C55" s="114" t="s">
        <v>338</v>
      </c>
      <c r="D55" s="115">
        <v>1290</v>
      </c>
      <c r="E55" s="115"/>
      <c r="F55" s="115">
        <v>102258.68</v>
      </c>
      <c r="G55" s="111" t="s">
        <v>347</v>
      </c>
      <c r="H55" s="110"/>
      <c r="I55" s="110"/>
    </row>
    <row r="56" spans="1:9" ht="12.75">
      <c r="A56" s="114" t="s">
        <v>338</v>
      </c>
      <c r="B56" s="111">
        <v>0</v>
      </c>
      <c r="C56" s="114" t="s">
        <v>338</v>
      </c>
      <c r="D56" s="115">
        <v>10</v>
      </c>
      <c r="E56" s="115"/>
      <c r="F56" s="115">
        <v>102248.68</v>
      </c>
      <c r="G56" s="111" t="s">
        <v>348</v>
      </c>
      <c r="H56" s="110"/>
      <c r="I56" s="110"/>
    </row>
    <row r="57" spans="1:9" ht="12.75">
      <c r="A57" s="114" t="s">
        <v>338</v>
      </c>
      <c r="B57" s="111">
        <v>0</v>
      </c>
      <c r="C57" s="114" t="s">
        <v>338</v>
      </c>
      <c r="D57" s="115">
        <v>0.5</v>
      </c>
      <c r="E57" s="115"/>
      <c r="F57" s="115">
        <v>102248.18</v>
      </c>
      <c r="G57" s="111" t="s">
        <v>322</v>
      </c>
      <c r="H57" s="110"/>
      <c r="I57" s="110"/>
    </row>
    <row r="58" spans="1:9" ht="12.75">
      <c r="A58" s="114" t="s">
        <v>338</v>
      </c>
      <c r="B58" s="111">
        <v>0</v>
      </c>
      <c r="C58" s="114" t="s">
        <v>338</v>
      </c>
      <c r="D58" s="115">
        <v>1290</v>
      </c>
      <c r="E58" s="115"/>
      <c r="F58" s="115">
        <v>100958.18</v>
      </c>
      <c r="G58" s="111" t="s">
        <v>349</v>
      </c>
      <c r="H58" s="110"/>
      <c r="I58" s="110"/>
    </row>
    <row r="59" spans="1:9" ht="12.75">
      <c r="A59" s="114" t="s">
        <v>338</v>
      </c>
      <c r="B59" s="111">
        <v>0</v>
      </c>
      <c r="C59" s="114" t="s">
        <v>338</v>
      </c>
      <c r="D59" s="115">
        <v>10</v>
      </c>
      <c r="E59" s="115"/>
      <c r="F59" s="115">
        <v>100948.18</v>
      </c>
      <c r="G59" s="111" t="s">
        <v>350</v>
      </c>
      <c r="H59" s="110"/>
      <c r="I59" s="110"/>
    </row>
    <row r="60" spans="1:9" ht="12.75">
      <c r="A60" s="114" t="s">
        <v>338</v>
      </c>
      <c r="B60" s="111">
        <v>0</v>
      </c>
      <c r="C60" s="114" t="s">
        <v>338</v>
      </c>
      <c r="D60" s="115">
        <v>0.5</v>
      </c>
      <c r="E60" s="115"/>
      <c r="F60" s="115">
        <v>100947.68</v>
      </c>
      <c r="G60" s="111" t="s">
        <v>322</v>
      </c>
      <c r="H60" s="110"/>
      <c r="I60" s="110"/>
    </row>
    <row r="61" spans="1:9" ht="12.75">
      <c r="A61" s="114" t="s">
        <v>351</v>
      </c>
      <c r="B61" s="111">
        <v>0</v>
      </c>
      <c r="C61" s="114" t="s">
        <v>351</v>
      </c>
      <c r="D61" s="115">
        <v>1633.76</v>
      </c>
      <c r="E61" s="115"/>
      <c r="F61" s="115">
        <v>99313.92</v>
      </c>
      <c r="G61" s="111" t="s">
        <v>352</v>
      </c>
      <c r="H61" s="110"/>
      <c r="I61" s="110"/>
    </row>
    <row r="62" spans="1:9" ht="12.75">
      <c r="A62" s="114" t="s">
        <v>351</v>
      </c>
      <c r="B62" s="111">
        <v>0</v>
      </c>
      <c r="C62" s="114" t="s">
        <v>351</v>
      </c>
      <c r="D62" s="115">
        <v>10</v>
      </c>
      <c r="E62" s="115"/>
      <c r="F62" s="115">
        <v>99303.92</v>
      </c>
      <c r="G62" s="111" t="s">
        <v>353</v>
      </c>
      <c r="H62" s="110"/>
      <c r="I62" s="110"/>
    </row>
    <row r="63" spans="1:9" ht="12.75">
      <c r="A63" s="114" t="s">
        <v>351</v>
      </c>
      <c r="B63" s="111">
        <v>0</v>
      </c>
      <c r="C63" s="114" t="s">
        <v>351</v>
      </c>
      <c r="D63" s="115">
        <v>0.5</v>
      </c>
      <c r="E63" s="115"/>
      <c r="F63" s="115">
        <v>99303.42</v>
      </c>
      <c r="G63" s="111" t="s">
        <v>322</v>
      </c>
      <c r="H63" s="110"/>
      <c r="I63" s="110"/>
    </row>
    <row r="64" spans="1:9" ht="12.75">
      <c r="A64" s="114" t="s">
        <v>354</v>
      </c>
      <c r="B64" s="111">
        <v>1118024675</v>
      </c>
      <c r="C64" s="114" t="s">
        <v>354</v>
      </c>
      <c r="D64" s="115">
        <v>8028.67</v>
      </c>
      <c r="E64" s="115"/>
      <c r="F64" s="115">
        <v>91274.75</v>
      </c>
      <c r="G64" s="111" t="s">
        <v>355</v>
      </c>
      <c r="H64" s="110"/>
      <c r="I64" s="110"/>
    </row>
    <row r="65" spans="1:9" ht="12.75">
      <c r="A65" s="114" t="s">
        <v>354</v>
      </c>
      <c r="B65" s="111">
        <v>0</v>
      </c>
      <c r="C65" s="114" t="s">
        <v>354</v>
      </c>
      <c r="D65" s="115">
        <v>10000</v>
      </c>
      <c r="E65" s="115"/>
      <c r="F65" s="115">
        <v>81274.75</v>
      </c>
      <c r="G65" s="111" t="s">
        <v>356</v>
      </c>
      <c r="H65" s="110"/>
      <c r="I65" s="110"/>
    </row>
    <row r="66" spans="1:9" ht="12.75">
      <c r="A66" s="114" t="s">
        <v>357</v>
      </c>
      <c r="B66" s="111">
        <v>18012003</v>
      </c>
      <c r="C66" s="114" t="s">
        <v>357</v>
      </c>
      <c r="D66" s="115">
        <v>30000</v>
      </c>
      <c r="E66" s="115"/>
      <c r="F66" s="115">
        <v>51274.75</v>
      </c>
      <c r="G66" s="111" t="s">
        <v>358</v>
      </c>
      <c r="H66" s="110"/>
      <c r="I66" s="110"/>
    </row>
    <row r="67" spans="1:9" ht="12.75">
      <c r="A67" s="114" t="s">
        <v>359</v>
      </c>
      <c r="B67" s="111">
        <v>1118026156</v>
      </c>
      <c r="C67" s="114" t="s">
        <v>359</v>
      </c>
      <c r="D67" s="115">
        <v>254.7</v>
      </c>
      <c r="E67" s="115"/>
      <c r="F67" s="115">
        <v>51020.05</v>
      </c>
      <c r="G67" s="111" t="s">
        <v>360</v>
      </c>
      <c r="H67" s="110"/>
      <c r="I67" s="110"/>
    </row>
    <row r="68" spans="1:9" ht="12.75">
      <c r="A68" s="114" t="s">
        <v>361</v>
      </c>
      <c r="B68" s="111">
        <v>0</v>
      </c>
      <c r="C68" s="114" t="s">
        <v>361</v>
      </c>
      <c r="D68" s="115">
        <v>4500</v>
      </c>
      <c r="E68" s="115"/>
      <c r="F68" s="115">
        <v>46520.05</v>
      </c>
      <c r="G68" s="111" t="s">
        <v>362</v>
      </c>
      <c r="H68" s="110"/>
      <c r="I68" s="110"/>
    </row>
    <row r="69" spans="1:9" ht="12.75">
      <c r="A69" s="114" t="s">
        <v>361</v>
      </c>
      <c r="B69" s="111">
        <v>0</v>
      </c>
      <c r="C69" s="114" t="s">
        <v>361</v>
      </c>
      <c r="D69" s="115">
        <v>22.5</v>
      </c>
      <c r="E69" s="115"/>
      <c r="F69" s="115">
        <v>46497.55</v>
      </c>
      <c r="G69" s="111" t="s">
        <v>363</v>
      </c>
      <c r="H69" s="110"/>
      <c r="I69" s="110"/>
    </row>
    <row r="70" spans="1:9" ht="12.75">
      <c r="A70" s="114" t="s">
        <v>361</v>
      </c>
      <c r="B70" s="111">
        <v>0</v>
      </c>
      <c r="C70" s="114" t="s">
        <v>361</v>
      </c>
      <c r="D70" s="115">
        <v>1.13</v>
      </c>
      <c r="E70" s="115"/>
      <c r="F70" s="115">
        <v>46496.42</v>
      </c>
      <c r="G70" s="111" t="s">
        <v>322</v>
      </c>
      <c r="H70" s="110"/>
      <c r="I70" s="110"/>
    </row>
    <row r="71" spans="1:9" ht="12.75">
      <c r="A71" s="110"/>
      <c r="B71" s="110"/>
      <c r="C71" s="110"/>
      <c r="D71" s="110"/>
      <c r="E71" s="110"/>
      <c r="F71" s="110"/>
      <c r="G71" s="110"/>
      <c r="H71" s="110"/>
      <c r="I71" s="110"/>
    </row>
    <row r="72" spans="1:9" ht="12.75">
      <c r="A72" s="110" t="s">
        <v>364</v>
      </c>
      <c r="B72" s="110"/>
      <c r="C72" s="110"/>
      <c r="D72" s="110"/>
      <c r="E72" s="110"/>
      <c r="F72" s="110"/>
      <c r="G72" s="110"/>
      <c r="H72" s="110"/>
      <c r="I72" s="110"/>
    </row>
    <row r="73" spans="1:9" ht="12.75">
      <c r="A73" s="110" t="s">
        <v>293</v>
      </c>
      <c r="B73" s="110"/>
      <c r="C73" s="110"/>
      <c r="D73" s="110"/>
      <c r="E73" s="110"/>
      <c r="F73" s="110"/>
      <c r="G73" s="110"/>
      <c r="H73" s="110"/>
      <c r="I73" s="110"/>
    </row>
    <row r="74" spans="1:9" ht="12.75">
      <c r="A74" s="110" t="s">
        <v>365</v>
      </c>
      <c r="B74" s="110"/>
      <c r="C74" s="110"/>
      <c r="D74" s="110"/>
      <c r="E74" s="110"/>
      <c r="F74" s="110"/>
      <c r="G74" s="110"/>
      <c r="H74" s="110"/>
      <c r="I74" s="110"/>
    </row>
    <row r="75" spans="1:9" ht="12.75">
      <c r="A75" s="110" t="s">
        <v>366</v>
      </c>
      <c r="B75" s="110"/>
      <c r="C75" s="110"/>
      <c r="D75" s="110"/>
      <c r="E75" s="110"/>
      <c r="F75" s="110"/>
      <c r="G75" s="110"/>
      <c r="H75" s="110"/>
      <c r="I75" s="110"/>
    </row>
    <row r="76" spans="1:9" ht="12.75">
      <c r="A76" s="110" t="s">
        <v>367</v>
      </c>
      <c r="B76" s="110"/>
      <c r="C76" s="110"/>
      <c r="D76" s="110"/>
      <c r="E76" s="110"/>
      <c r="F76" s="110"/>
      <c r="G76" s="110"/>
      <c r="H76" s="110"/>
      <c r="I76" s="110"/>
    </row>
    <row r="77" spans="1:9" ht="12.75">
      <c r="A77" s="110" t="s">
        <v>368</v>
      </c>
      <c r="B77" s="110"/>
      <c r="C77" s="110"/>
      <c r="D77" s="110"/>
      <c r="E77" s="110"/>
      <c r="F77" s="110"/>
      <c r="G77" s="110"/>
      <c r="H77" s="110"/>
      <c r="I77" s="110"/>
    </row>
    <row r="78" spans="1:9" ht="12.75">
      <c r="A78" s="110" t="s">
        <v>369</v>
      </c>
      <c r="B78" s="110"/>
      <c r="C78" s="110"/>
      <c r="D78" s="110"/>
      <c r="E78" s="110"/>
      <c r="F78" s="110"/>
      <c r="G78" s="110"/>
      <c r="H78" s="110"/>
      <c r="I78" s="110"/>
    </row>
  </sheetData>
  <sheetProtection selectLockedCells="1" selectUnlockedCells="1"/>
  <mergeCells count="25">
    <mergeCell ref="A1:C1"/>
    <mergeCell ref="D1:D5"/>
    <mergeCell ref="E1:I5"/>
    <mergeCell ref="A2:C2"/>
    <mergeCell ref="A3:C3"/>
    <mergeCell ref="A4:C4"/>
    <mergeCell ref="A5:C5"/>
    <mergeCell ref="A6:B6"/>
    <mergeCell ref="C6:I16"/>
    <mergeCell ref="A8:B8"/>
    <mergeCell ref="A10:B10"/>
    <mergeCell ref="A12:B12"/>
    <mergeCell ref="A14:B14"/>
    <mergeCell ref="A15:B15"/>
    <mergeCell ref="A16:B16"/>
    <mergeCell ref="A17:I17"/>
    <mergeCell ref="H18:I78"/>
    <mergeCell ref="A71:G71"/>
    <mergeCell ref="A72:G72"/>
    <mergeCell ref="A73:G73"/>
    <mergeCell ref="A74:G74"/>
    <mergeCell ref="A75:G75"/>
    <mergeCell ref="A76:G76"/>
    <mergeCell ref="A77:G77"/>
    <mergeCell ref="A78:G78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210"/>
  <sheetViews>
    <sheetView zoomScale="130" zoomScaleNormal="130" workbookViewId="0" topLeftCell="A1">
      <selection activeCell="F11" sqref="F11"/>
    </sheetView>
  </sheetViews>
  <sheetFormatPr defaultColWidth="10.28125" defaultRowHeight="15"/>
  <cols>
    <col min="1" max="16384" width="11.00390625" style="0" customWidth="1"/>
  </cols>
  <sheetData>
    <row r="1" spans="1:9" ht="12.75">
      <c r="A1" s="110" t="s">
        <v>293</v>
      </c>
      <c r="B1" s="110"/>
      <c r="C1" s="110"/>
      <c r="D1" s="110"/>
      <c r="E1" s="110"/>
      <c r="F1" s="110"/>
      <c r="G1" s="110"/>
      <c r="H1" s="110"/>
      <c r="I1" s="110"/>
    </row>
    <row r="2" spans="1:9" ht="12.75">
      <c r="A2" s="110"/>
      <c r="B2" s="110"/>
      <c r="C2" s="110"/>
      <c r="D2" s="110"/>
      <c r="E2" s="110"/>
      <c r="F2" s="110"/>
      <c r="G2" s="110"/>
      <c r="H2" s="110"/>
      <c r="I2" s="110"/>
    </row>
    <row r="3" spans="1:9" ht="12.75">
      <c r="A3" s="110" t="s">
        <v>294</v>
      </c>
      <c r="B3" s="110"/>
      <c r="C3" s="110"/>
      <c r="D3" s="110"/>
      <c r="E3" s="110"/>
      <c r="F3" s="110"/>
      <c r="G3" s="110"/>
      <c r="H3" s="110"/>
      <c r="I3" s="110"/>
    </row>
    <row r="4" spans="1:9" ht="12.75">
      <c r="A4" s="110"/>
      <c r="B4" s="110"/>
      <c r="C4" s="110"/>
      <c r="D4" s="110"/>
      <c r="E4" s="110"/>
      <c r="F4" s="110"/>
      <c r="G4" s="110"/>
      <c r="H4" s="110"/>
      <c r="I4" s="110"/>
    </row>
    <row r="5" spans="1:9" ht="12.75">
      <c r="A5" s="110" t="s">
        <v>295</v>
      </c>
      <c r="B5" s="110"/>
      <c r="C5" s="110"/>
      <c r="D5" s="110"/>
      <c r="E5" s="110"/>
      <c r="F5" s="110"/>
      <c r="G5" s="110"/>
      <c r="H5" s="110"/>
      <c r="I5" s="110"/>
    </row>
    <row r="6" spans="1:9" ht="15.75">
      <c r="A6" s="110" t="s">
        <v>296</v>
      </c>
      <c r="B6" s="110"/>
      <c r="C6" s="110"/>
      <c r="D6" s="110"/>
      <c r="E6" s="110"/>
      <c r="F6" s="110"/>
      <c r="G6" s="110"/>
      <c r="H6" s="110"/>
      <c r="I6" s="110"/>
    </row>
    <row r="7" spans="1:9" ht="15.75">
      <c r="A7" s="111"/>
      <c r="B7" s="111"/>
      <c r="C7" s="110"/>
      <c r="D7" s="110"/>
      <c r="E7" s="110"/>
      <c r="F7" s="110"/>
      <c r="G7" s="110"/>
      <c r="H7" s="110"/>
      <c r="I7" s="110"/>
    </row>
    <row r="8" spans="1:9" ht="15.75">
      <c r="A8" s="110" t="s">
        <v>297</v>
      </c>
      <c r="B8" s="110"/>
      <c r="C8" s="110"/>
      <c r="D8" s="110"/>
      <c r="E8" s="110"/>
      <c r="F8" s="110"/>
      <c r="G8" s="110"/>
      <c r="H8" s="110"/>
      <c r="I8" s="110"/>
    </row>
    <row r="9" spans="1:9" ht="15.75">
      <c r="A9" s="111"/>
      <c r="B9" s="111"/>
      <c r="C9" s="110"/>
      <c r="D9" s="110"/>
      <c r="E9" s="110"/>
      <c r="F9" s="110"/>
      <c r="G9" s="110"/>
      <c r="H9" s="110"/>
      <c r="I9" s="110"/>
    </row>
    <row r="10" spans="1:9" ht="15.75">
      <c r="A10" s="110" t="s">
        <v>370</v>
      </c>
      <c r="B10" s="110"/>
      <c r="C10" s="110"/>
      <c r="D10" s="110"/>
      <c r="E10" s="110"/>
      <c r="F10" s="110"/>
      <c r="G10" s="110"/>
      <c r="H10" s="110"/>
      <c r="I10" s="110"/>
    </row>
    <row r="11" spans="1:9" ht="15.75">
      <c r="A11" s="111"/>
      <c r="B11" s="111"/>
      <c r="C11" s="110"/>
      <c r="D11" s="110"/>
      <c r="E11" s="110"/>
      <c r="F11" s="110"/>
      <c r="G11" s="110"/>
      <c r="H11" s="110"/>
      <c r="I11" s="110"/>
    </row>
    <row r="12" spans="1:9" ht="15.75">
      <c r="A12" s="110" t="s">
        <v>371</v>
      </c>
      <c r="B12" s="110"/>
      <c r="C12" s="110"/>
      <c r="D12" s="110"/>
      <c r="E12" s="110"/>
      <c r="F12" s="110"/>
      <c r="G12" s="110"/>
      <c r="H12" s="110"/>
      <c r="I12" s="110"/>
    </row>
    <row r="13" spans="1:9" ht="15.75">
      <c r="A13" s="111"/>
      <c r="B13" s="111"/>
      <c r="C13" s="110"/>
      <c r="D13" s="110"/>
      <c r="E13" s="110"/>
      <c r="F13" s="110"/>
      <c r="G13" s="110"/>
      <c r="H13" s="110"/>
      <c r="I13" s="110"/>
    </row>
    <row r="14" spans="1:9" ht="15.75">
      <c r="A14" s="110" t="s">
        <v>300</v>
      </c>
      <c r="B14" s="110"/>
      <c r="C14" s="110"/>
      <c r="D14" s="110"/>
      <c r="E14" s="110"/>
      <c r="F14" s="110"/>
      <c r="G14" s="110"/>
      <c r="H14" s="110"/>
      <c r="I14" s="110"/>
    </row>
    <row r="15" spans="1:9" ht="15.75">
      <c r="A15" s="110"/>
      <c r="B15" s="110"/>
      <c r="C15" s="110"/>
      <c r="D15" s="110"/>
      <c r="E15" s="110"/>
      <c r="F15" s="110"/>
      <c r="G15" s="110"/>
      <c r="H15" s="110"/>
      <c r="I15" s="110"/>
    </row>
    <row r="16" spans="1:9" ht="15.75">
      <c r="A16" s="110" t="s">
        <v>372</v>
      </c>
      <c r="B16" s="110"/>
      <c r="C16" s="110"/>
      <c r="D16" s="110"/>
      <c r="E16" s="110"/>
      <c r="F16" s="110"/>
      <c r="G16" s="110"/>
      <c r="H16" s="110"/>
      <c r="I16" s="110"/>
    </row>
    <row r="17" spans="1:9" ht="12.75">
      <c r="A17" s="110"/>
      <c r="B17" s="110"/>
      <c r="C17" s="110"/>
      <c r="D17" s="110"/>
      <c r="E17" s="110"/>
      <c r="F17" s="110"/>
      <c r="G17" s="110"/>
      <c r="H17" s="110"/>
      <c r="I17" s="110"/>
    </row>
    <row r="18" spans="1:9" ht="12.75">
      <c r="A18" s="112" t="s">
        <v>302</v>
      </c>
      <c r="B18" s="112" t="s">
        <v>303</v>
      </c>
      <c r="C18" s="112" t="s">
        <v>304</v>
      </c>
      <c r="D18" s="113" t="s">
        <v>7</v>
      </c>
      <c r="E18" s="113" t="s">
        <v>8</v>
      </c>
      <c r="F18" s="113" t="s">
        <v>9</v>
      </c>
      <c r="G18" s="112" t="s">
        <v>305</v>
      </c>
      <c r="H18" s="110"/>
      <c r="I18" s="110"/>
    </row>
    <row r="19" spans="1:9" ht="12.75">
      <c r="A19" s="114" t="s">
        <v>306</v>
      </c>
      <c r="B19" s="111">
        <v>9336307</v>
      </c>
      <c r="C19" s="114" t="s">
        <v>306</v>
      </c>
      <c r="D19" s="115">
        <v>555938</v>
      </c>
      <c r="E19" s="115"/>
      <c r="F19" s="115">
        <v>13530783.83</v>
      </c>
      <c r="G19" s="111" t="s">
        <v>373</v>
      </c>
      <c r="H19" s="110"/>
      <c r="I19" s="110"/>
    </row>
    <row r="20" spans="1:9" ht="12.75">
      <c r="A20" s="114" t="s">
        <v>306</v>
      </c>
      <c r="B20" s="111">
        <v>9336307</v>
      </c>
      <c r="C20" s="114" t="s">
        <v>306</v>
      </c>
      <c r="D20" s="115">
        <v>50</v>
      </c>
      <c r="E20" s="115"/>
      <c r="F20" s="115">
        <v>13530733.83</v>
      </c>
      <c r="G20" s="111" t="s">
        <v>374</v>
      </c>
      <c r="H20" s="110"/>
      <c r="I20" s="110"/>
    </row>
    <row r="21" spans="1:9" ht="12.75">
      <c r="A21" s="114" t="s">
        <v>306</v>
      </c>
      <c r="B21" s="111">
        <v>9336307</v>
      </c>
      <c r="C21" s="114" t="s">
        <v>306</v>
      </c>
      <c r="D21" s="115">
        <v>2.5</v>
      </c>
      <c r="E21" s="115"/>
      <c r="F21" s="115">
        <v>13530731.33</v>
      </c>
      <c r="G21" s="111" t="s">
        <v>375</v>
      </c>
      <c r="H21" s="110"/>
      <c r="I21" s="110"/>
    </row>
    <row r="22" spans="1:9" ht="12.75">
      <c r="A22" s="114" t="s">
        <v>306</v>
      </c>
      <c r="B22" s="111">
        <v>9336254</v>
      </c>
      <c r="C22" s="114" t="s">
        <v>306</v>
      </c>
      <c r="D22" s="115">
        <v>735350</v>
      </c>
      <c r="E22" s="115"/>
      <c r="F22" s="115">
        <v>12795381.33</v>
      </c>
      <c r="G22" s="111" t="s">
        <v>376</v>
      </c>
      <c r="H22" s="110"/>
      <c r="I22" s="110"/>
    </row>
    <row r="23" spans="1:9" ht="12.75">
      <c r="A23" s="114" t="s">
        <v>306</v>
      </c>
      <c r="B23" s="111">
        <v>9336254</v>
      </c>
      <c r="C23" s="114" t="s">
        <v>306</v>
      </c>
      <c r="D23" s="115">
        <v>50</v>
      </c>
      <c r="E23" s="115"/>
      <c r="F23" s="115">
        <v>12795331.33</v>
      </c>
      <c r="G23" s="111" t="s">
        <v>377</v>
      </c>
      <c r="H23" s="110"/>
      <c r="I23" s="110"/>
    </row>
    <row r="24" spans="1:9" ht="12.75">
      <c r="A24" s="114" t="s">
        <v>306</v>
      </c>
      <c r="B24" s="111">
        <v>9336254</v>
      </c>
      <c r="C24" s="114" t="s">
        <v>306</v>
      </c>
      <c r="D24" s="115">
        <v>2.5</v>
      </c>
      <c r="E24" s="115"/>
      <c r="F24" s="115">
        <v>12795328.83</v>
      </c>
      <c r="G24" s="111" t="s">
        <v>378</v>
      </c>
      <c r="H24" s="110"/>
      <c r="I24" s="110"/>
    </row>
    <row r="25" spans="1:9" ht="12.75">
      <c r="A25" s="114" t="s">
        <v>306</v>
      </c>
      <c r="B25" s="111">
        <v>1118000444</v>
      </c>
      <c r="C25" s="114" t="s">
        <v>306</v>
      </c>
      <c r="D25" s="115">
        <v>12565.2</v>
      </c>
      <c r="E25" s="115"/>
      <c r="F25" s="115">
        <v>12782763.63</v>
      </c>
      <c r="G25" s="111" t="s">
        <v>379</v>
      </c>
      <c r="H25" s="110"/>
      <c r="I25" s="110"/>
    </row>
    <row r="26" spans="1:9" ht="12.75">
      <c r="A26" s="114" t="s">
        <v>306</v>
      </c>
      <c r="B26" s="111">
        <v>1118000444</v>
      </c>
      <c r="C26" s="114" t="s">
        <v>306</v>
      </c>
      <c r="D26" s="115">
        <v>628.26</v>
      </c>
      <c r="E26" s="115"/>
      <c r="F26" s="115">
        <v>12782135.37</v>
      </c>
      <c r="G26" s="111" t="s">
        <v>380</v>
      </c>
      <c r="H26" s="110"/>
      <c r="I26" s="110"/>
    </row>
    <row r="27" spans="1:9" ht="12.75">
      <c r="A27" s="114" t="s">
        <v>306</v>
      </c>
      <c r="B27" s="111">
        <v>1118000444</v>
      </c>
      <c r="C27" s="114" t="s">
        <v>306</v>
      </c>
      <c r="D27" s="115">
        <v>6000</v>
      </c>
      <c r="E27" s="115"/>
      <c r="F27" s="115">
        <v>12776135.37</v>
      </c>
      <c r="G27" s="111" t="s">
        <v>381</v>
      </c>
      <c r="H27" s="110"/>
      <c r="I27" s="110"/>
    </row>
    <row r="28" spans="1:9" ht="12.75">
      <c r="A28" s="114" t="s">
        <v>382</v>
      </c>
      <c r="B28" s="111">
        <v>9410197</v>
      </c>
      <c r="C28" s="114" t="s">
        <v>382</v>
      </c>
      <c r="D28" s="115">
        <v>73302</v>
      </c>
      <c r="E28" s="115"/>
      <c r="F28" s="115">
        <v>12702833.37</v>
      </c>
      <c r="G28" s="111" t="s">
        <v>383</v>
      </c>
      <c r="H28" s="110"/>
      <c r="I28" s="110"/>
    </row>
    <row r="29" spans="1:9" ht="12.75">
      <c r="A29" s="114" t="s">
        <v>382</v>
      </c>
      <c r="B29" s="111">
        <v>9410197</v>
      </c>
      <c r="C29" s="114" t="s">
        <v>382</v>
      </c>
      <c r="D29" s="115">
        <v>50</v>
      </c>
      <c r="E29" s="115"/>
      <c r="F29" s="115">
        <v>12702783.37</v>
      </c>
      <c r="G29" s="111" t="s">
        <v>384</v>
      </c>
      <c r="H29" s="110"/>
      <c r="I29" s="110"/>
    </row>
    <row r="30" spans="1:9" ht="12.75">
      <c r="A30" s="114" t="s">
        <v>382</v>
      </c>
      <c r="B30" s="111">
        <v>9410197</v>
      </c>
      <c r="C30" s="114" t="s">
        <v>382</v>
      </c>
      <c r="D30" s="115">
        <v>2.5</v>
      </c>
      <c r="E30" s="115"/>
      <c r="F30" s="115">
        <v>12702780.87</v>
      </c>
      <c r="G30" s="111" t="s">
        <v>385</v>
      </c>
      <c r="H30" s="110"/>
      <c r="I30" s="110"/>
    </row>
    <row r="31" spans="1:9" ht="12.75">
      <c r="A31" s="114" t="s">
        <v>308</v>
      </c>
      <c r="B31" s="111">
        <v>1118004340</v>
      </c>
      <c r="C31" s="114" t="s">
        <v>308</v>
      </c>
      <c r="D31" s="115">
        <v>303908.84</v>
      </c>
      <c r="E31" s="115"/>
      <c r="F31" s="115">
        <v>12398872.03</v>
      </c>
      <c r="G31" s="111" t="s">
        <v>386</v>
      </c>
      <c r="H31" s="110"/>
      <c r="I31" s="110"/>
    </row>
    <row r="32" spans="1:9" ht="12.75">
      <c r="A32" s="114" t="s">
        <v>308</v>
      </c>
      <c r="B32" s="111">
        <v>1118004340</v>
      </c>
      <c r="C32" s="114" t="s">
        <v>308</v>
      </c>
      <c r="D32" s="115">
        <v>15195.44</v>
      </c>
      <c r="E32" s="115"/>
      <c r="F32" s="115">
        <v>12383676.59</v>
      </c>
      <c r="G32" s="111" t="s">
        <v>387</v>
      </c>
      <c r="H32" s="110"/>
      <c r="I32" s="110"/>
    </row>
    <row r="33" spans="1:9" ht="12.75">
      <c r="A33" s="114" t="s">
        <v>308</v>
      </c>
      <c r="B33" s="111">
        <v>1118004340</v>
      </c>
      <c r="C33" s="114" t="s">
        <v>308</v>
      </c>
      <c r="D33" s="115">
        <v>6000</v>
      </c>
      <c r="E33" s="115"/>
      <c r="F33" s="115">
        <v>12377676.59</v>
      </c>
      <c r="G33" s="111" t="s">
        <v>388</v>
      </c>
      <c r="H33" s="110"/>
      <c r="I33" s="110"/>
    </row>
    <row r="34" spans="1:9" ht="12.75">
      <c r="A34" s="114" t="s">
        <v>310</v>
      </c>
      <c r="B34" s="111">
        <v>1118004370</v>
      </c>
      <c r="C34" s="114" t="s">
        <v>310</v>
      </c>
      <c r="D34" s="115">
        <v>28562.55</v>
      </c>
      <c r="E34" s="115"/>
      <c r="F34" s="115">
        <v>12349114.04</v>
      </c>
      <c r="G34" s="111" t="s">
        <v>389</v>
      </c>
      <c r="H34" s="110"/>
      <c r="I34" s="110"/>
    </row>
    <row r="35" spans="1:9" ht="12.75">
      <c r="A35" s="114" t="s">
        <v>310</v>
      </c>
      <c r="B35" s="111">
        <v>1118004370</v>
      </c>
      <c r="C35" s="114" t="s">
        <v>310</v>
      </c>
      <c r="D35" s="115">
        <v>1428.13</v>
      </c>
      <c r="E35" s="115"/>
      <c r="F35" s="115">
        <v>12347685.91</v>
      </c>
      <c r="G35" s="111" t="s">
        <v>390</v>
      </c>
      <c r="H35" s="110"/>
      <c r="I35" s="110"/>
    </row>
    <row r="36" spans="1:9" ht="12.75">
      <c r="A36" s="114" t="s">
        <v>310</v>
      </c>
      <c r="B36" s="111">
        <v>1118004370</v>
      </c>
      <c r="C36" s="114" t="s">
        <v>310</v>
      </c>
      <c r="D36" s="115">
        <v>6000</v>
      </c>
      <c r="E36" s="115"/>
      <c r="F36" s="115">
        <v>12341685.91</v>
      </c>
      <c r="G36" s="111" t="s">
        <v>391</v>
      </c>
      <c r="H36" s="110"/>
      <c r="I36" s="110"/>
    </row>
    <row r="37" spans="1:9" ht="12.75">
      <c r="A37" s="114" t="s">
        <v>310</v>
      </c>
      <c r="B37" s="111">
        <v>9615188</v>
      </c>
      <c r="C37" s="114" t="s">
        <v>310</v>
      </c>
      <c r="D37" s="115">
        <v>475793</v>
      </c>
      <c r="E37" s="115"/>
      <c r="F37" s="115">
        <v>11865892.91</v>
      </c>
      <c r="G37" s="111" t="s">
        <v>392</v>
      </c>
      <c r="H37" s="110"/>
      <c r="I37" s="110"/>
    </row>
    <row r="38" spans="1:9" ht="12.75">
      <c r="A38" s="114" t="s">
        <v>310</v>
      </c>
      <c r="B38" s="111">
        <v>9615188</v>
      </c>
      <c r="C38" s="114" t="s">
        <v>310</v>
      </c>
      <c r="D38" s="115">
        <v>50</v>
      </c>
      <c r="E38" s="115"/>
      <c r="F38" s="115">
        <v>11865842.91</v>
      </c>
      <c r="G38" s="111" t="s">
        <v>393</v>
      </c>
      <c r="H38" s="110"/>
      <c r="I38" s="110"/>
    </row>
    <row r="39" spans="1:9" ht="12.75">
      <c r="A39" s="114" t="s">
        <v>310</v>
      </c>
      <c r="B39" s="111">
        <v>9615188</v>
      </c>
      <c r="C39" s="114" t="s">
        <v>310</v>
      </c>
      <c r="D39" s="115">
        <v>2.5</v>
      </c>
      <c r="E39" s="115"/>
      <c r="F39" s="115">
        <v>11865840.41</v>
      </c>
      <c r="G39" s="111" t="s">
        <v>394</v>
      </c>
      <c r="H39" s="110"/>
      <c r="I39" s="110"/>
    </row>
    <row r="40" spans="1:9" ht="12.75">
      <c r="A40" s="114" t="s">
        <v>310</v>
      </c>
      <c r="B40" s="111">
        <v>9596216</v>
      </c>
      <c r="C40" s="114" t="s">
        <v>310</v>
      </c>
      <c r="D40" s="115">
        <v>68000</v>
      </c>
      <c r="E40" s="115"/>
      <c r="F40" s="115">
        <v>11797840.41</v>
      </c>
      <c r="G40" s="111" t="s">
        <v>395</v>
      </c>
      <c r="H40" s="110"/>
      <c r="I40" s="110"/>
    </row>
    <row r="41" spans="1:9" ht="12.75">
      <c r="A41" s="114" t="s">
        <v>310</v>
      </c>
      <c r="B41" s="111">
        <v>9596216</v>
      </c>
      <c r="C41" s="114" t="s">
        <v>310</v>
      </c>
      <c r="D41" s="115">
        <v>50</v>
      </c>
      <c r="E41" s="115"/>
      <c r="F41" s="115">
        <v>11797790.41</v>
      </c>
      <c r="G41" s="111" t="s">
        <v>396</v>
      </c>
      <c r="H41" s="110"/>
      <c r="I41" s="110"/>
    </row>
    <row r="42" spans="1:9" ht="12.75">
      <c r="A42" s="114" t="s">
        <v>310</v>
      </c>
      <c r="B42" s="111">
        <v>9596216</v>
      </c>
      <c r="C42" s="114" t="s">
        <v>310</v>
      </c>
      <c r="D42" s="115">
        <v>2.5</v>
      </c>
      <c r="E42" s="115"/>
      <c r="F42" s="115">
        <v>11797787.91</v>
      </c>
      <c r="G42" s="111" t="s">
        <v>397</v>
      </c>
      <c r="H42" s="110"/>
      <c r="I42" s="110"/>
    </row>
    <row r="43" spans="1:9" ht="12.75">
      <c r="A43" s="114" t="s">
        <v>310</v>
      </c>
      <c r="B43" s="111">
        <v>9596134</v>
      </c>
      <c r="C43" s="114" t="s">
        <v>310</v>
      </c>
      <c r="D43" s="115">
        <v>30000</v>
      </c>
      <c r="E43" s="115"/>
      <c r="F43" s="115">
        <v>11767787.91</v>
      </c>
      <c r="G43" s="111" t="s">
        <v>398</v>
      </c>
      <c r="H43" s="110"/>
      <c r="I43" s="110"/>
    </row>
    <row r="44" spans="1:9" ht="12.75">
      <c r="A44" s="114" t="s">
        <v>310</v>
      </c>
      <c r="B44" s="111">
        <v>9596134</v>
      </c>
      <c r="C44" s="114" t="s">
        <v>310</v>
      </c>
      <c r="D44" s="115">
        <v>50</v>
      </c>
      <c r="E44" s="115"/>
      <c r="F44" s="115">
        <v>11767737.91</v>
      </c>
      <c r="G44" s="111" t="s">
        <v>399</v>
      </c>
      <c r="H44" s="110"/>
      <c r="I44" s="110"/>
    </row>
    <row r="45" spans="1:9" ht="12.75">
      <c r="A45" s="114" t="s">
        <v>310</v>
      </c>
      <c r="B45" s="111">
        <v>9596134</v>
      </c>
      <c r="C45" s="114" t="s">
        <v>310</v>
      </c>
      <c r="D45" s="115">
        <v>2.5</v>
      </c>
      <c r="E45" s="115"/>
      <c r="F45" s="115">
        <v>11767735.41</v>
      </c>
      <c r="G45" s="111" t="s">
        <v>400</v>
      </c>
      <c r="H45" s="110"/>
      <c r="I45" s="110"/>
    </row>
    <row r="46" spans="1:9" ht="12.75">
      <c r="A46" s="114" t="s">
        <v>310</v>
      </c>
      <c r="B46" s="111">
        <v>1118004558</v>
      </c>
      <c r="C46" s="114" t="s">
        <v>310</v>
      </c>
      <c r="D46" s="115">
        <v>3298.35</v>
      </c>
      <c r="E46" s="115"/>
      <c r="F46" s="115">
        <v>11764437.06</v>
      </c>
      <c r="G46" s="111" t="s">
        <v>401</v>
      </c>
      <c r="H46" s="110"/>
      <c r="I46" s="110"/>
    </row>
    <row r="47" spans="1:9" ht="12.75">
      <c r="A47" s="114" t="s">
        <v>310</v>
      </c>
      <c r="B47" s="111">
        <v>1118004558</v>
      </c>
      <c r="C47" s="114" t="s">
        <v>310</v>
      </c>
      <c r="D47" s="115">
        <v>164.92</v>
      </c>
      <c r="E47" s="115"/>
      <c r="F47" s="115">
        <v>11764272.14</v>
      </c>
      <c r="G47" s="111" t="s">
        <v>402</v>
      </c>
      <c r="H47" s="110"/>
      <c r="I47" s="110"/>
    </row>
    <row r="48" spans="1:9" ht="12.75">
      <c r="A48" s="114" t="s">
        <v>310</v>
      </c>
      <c r="B48" s="111">
        <v>1118004558</v>
      </c>
      <c r="C48" s="114" t="s">
        <v>310</v>
      </c>
      <c r="D48" s="115">
        <v>6000</v>
      </c>
      <c r="E48" s="115"/>
      <c r="F48" s="115">
        <v>11758272.14</v>
      </c>
      <c r="G48" s="111" t="s">
        <v>403</v>
      </c>
      <c r="H48" s="110"/>
      <c r="I48" s="110"/>
    </row>
    <row r="49" spans="1:9" ht="12.75">
      <c r="A49" s="114" t="s">
        <v>404</v>
      </c>
      <c r="B49" s="111">
        <v>0</v>
      </c>
      <c r="C49" s="114" t="s">
        <v>404</v>
      </c>
      <c r="D49" s="115">
        <v>148</v>
      </c>
      <c r="E49" s="115"/>
      <c r="F49" s="115">
        <v>11758124.14</v>
      </c>
      <c r="G49" s="111" t="s">
        <v>405</v>
      </c>
      <c r="H49" s="110"/>
      <c r="I49" s="110"/>
    </row>
    <row r="50" spans="1:9" ht="12.75">
      <c r="A50" s="114" t="s">
        <v>406</v>
      </c>
      <c r="B50" s="111">
        <v>0</v>
      </c>
      <c r="C50" s="114" t="s">
        <v>407</v>
      </c>
      <c r="D50" s="115">
        <v>1938.38</v>
      </c>
      <c r="E50" s="115"/>
      <c r="F50" s="115">
        <v>11756185.76</v>
      </c>
      <c r="G50" s="111" t="s">
        <v>408</v>
      </c>
      <c r="H50" s="110"/>
      <c r="I50" s="110"/>
    </row>
    <row r="51" spans="1:9" ht="12.75">
      <c r="A51" s="114" t="s">
        <v>406</v>
      </c>
      <c r="B51" s="111">
        <v>0</v>
      </c>
      <c r="C51" s="114" t="s">
        <v>407</v>
      </c>
      <c r="D51" s="115">
        <v>96.92</v>
      </c>
      <c r="E51" s="115"/>
      <c r="F51" s="115">
        <v>11756088.84</v>
      </c>
      <c r="G51" s="111" t="s">
        <v>409</v>
      </c>
      <c r="H51" s="110"/>
      <c r="I51" s="110"/>
    </row>
    <row r="52" spans="1:9" ht="12.75">
      <c r="A52" s="114" t="s">
        <v>410</v>
      </c>
      <c r="B52" s="111">
        <v>9790602</v>
      </c>
      <c r="C52" s="114" t="s">
        <v>410</v>
      </c>
      <c r="D52" s="115">
        <v>565750</v>
      </c>
      <c r="E52" s="115"/>
      <c r="F52" s="115">
        <v>11190338.84</v>
      </c>
      <c r="G52" s="111" t="s">
        <v>411</v>
      </c>
      <c r="H52" s="110"/>
      <c r="I52" s="110"/>
    </row>
    <row r="53" spans="1:9" ht="12.75">
      <c r="A53" s="114" t="s">
        <v>410</v>
      </c>
      <c r="B53" s="111">
        <v>9790602</v>
      </c>
      <c r="C53" s="114" t="s">
        <v>410</v>
      </c>
      <c r="D53" s="115">
        <v>50</v>
      </c>
      <c r="E53" s="115"/>
      <c r="F53" s="115">
        <v>11190288.84</v>
      </c>
      <c r="G53" s="111" t="s">
        <v>412</v>
      </c>
      <c r="H53" s="110"/>
      <c r="I53" s="110"/>
    </row>
    <row r="54" spans="1:9" ht="12.75">
      <c r="A54" s="114" t="s">
        <v>410</v>
      </c>
      <c r="B54" s="111">
        <v>9790602</v>
      </c>
      <c r="C54" s="114" t="s">
        <v>410</v>
      </c>
      <c r="D54" s="115">
        <v>2.5</v>
      </c>
      <c r="E54" s="115"/>
      <c r="F54" s="115">
        <v>11190286.34</v>
      </c>
      <c r="G54" s="111" t="s">
        <v>413</v>
      </c>
      <c r="H54" s="110"/>
      <c r="I54" s="110"/>
    </row>
    <row r="55" spans="1:9" ht="12.75">
      <c r="A55" s="114" t="s">
        <v>317</v>
      </c>
      <c r="B55" s="111">
        <v>1118007037</v>
      </c>
      <c r="C55" s="114" t="s">
        <v>317</v>
      </c>
      <c r="D55" s="115">
        <v>13961.53</v>
      </c>
      <c r="E55" s="115"/>
      <c r="F55" s="115">
        <v>11176324.81</v>
      </c>
      <c r="G55" s="111" t="s">
        <v>414</v>
      </c>
      <c r="H55" s="110"/>
      <c r="I55" s="110"/>
    </row>
    <row r="56" spans="1:9" ht="12.75">
      <c r="A56" s="114" t="s">
        <v>317</v>
      </c>
      <c r="B56" s="111">
        <v>1118007037</v>
      </c>
      <c r="C56" s="114" t="s">
        <v>317</v>
      </c>
      <c r="D56" s="115">
        <v>698.08</v>
      </c>
      <c r="E56" s="115"/>
      <c r="F56" s="115">
        <v>11175626.73</v>
      </c>
      <c r="G56" s="111" t="s">
        <v>415</v>
      </c>
      <c r="H56" s="110"/>
      <c r="I56" s="110"/>
    </row>
    <row r="57" spans="1:9" ht="12.75">
      <c r="A57" s="114" t="s">
        <v>317</v>
      </c>
      <c r="B57" s="111">
        <v>1118007037</v>
      </c>
      <c r="C57" s="114" t="s">
        <v>317</v>
      </c>
      <c r="D57" s="115">
        <v>6000</v>
      </c>
      <c r="E57" s="115"/>
      <c r="F57" s="115">
        <v>11169626.73</v>
      </c>
      <c r="G57" s="111" t="s">
        <v>416</v>
      </c>
      <c r="H57" s="110"/>
      <c r="I57" s="110"/>
    </row>
    <row r="58" spans="1:9" ht="12.75">
      <c r="A58" s="114" t="s">
        <v>417</v>
      </c>
      <c r="B58" s="111">
        <v>9879757</v>
      </c>
      <c r="C58" s="114" t="s">
        <v>417</v>
      </c>
      <c r="D58" s="115">
        <v>228000</v>
      </c>
      <c r="E58" s="115"/>
      <c r="F58" s="115">
        <v>10941626.73</v>
      </c>
      <c r="G58" s="111" t="s">
        <v>418</v>
      </c>
      <c r="H58" s="110"/>
      <c r="I58" s="110"/>
    </row>
    <row r="59" spans="1:9" ht="12.75">
      <c r="A59" s="114" t="s">
        <v>417</v>
      </c>
      <c r="B59" s="111">
        <v>9951581</v>
      </c>
      <c r="C59" s="114" t="s">
        <v>417</v>
      </c>
      <c r="D59" s="115">
        <v>87000</v>
      </c>
      <c r="E59" s="115"/>
      <c r="F59" s="115">
        <v>10854626.73</v>
      </c>
      <c r="G59" s="111" t="s">
        <v>419</v>
      </c>
      <c r="H59" s="110"/>
      <c r="I59" s="110"/>
    </row>
    <row r="60" spans="1:9" ht="12.75">
      <c r="A60" s="114" t="s">
        <v>417</v>
      </c>
      <c r="B60" s="111">
        <v>9879757</v>
      </c>
      <c r="C60" s="114" t="s">
        <v>417</v>
      </c>
      <c r="D60" s="115">
        <v>50</v>
      </c>
      <c r="E60" s="115"/>
      <c r="F60" s="115">
        <v>10854576.73</v>
      </c>
      <c r="G60" s="111" t="s">
        <v>420</v>
      </c>
      <c r="H60" s="110"/>
      <c r="I60" s="110"/>
    </row>
    <row r="61" spans="1:9" ht="12.75">
      <c r="A61" s="114" t="s">
        <v>417</v>
      </c>
      <c r="B61" s="111">
        <v>9879757</v>
      </c>
      <c r="C61" s="114" t="s">
        <v>417</v>
      </c>
      <c r="D61" s="115">
        <v>2.5</v>
      </c>
      <c r="E61" s="115"/>
      <c r="F61" s="115">
        <v>10854574.23</v>
      </c>
      <c r="G61" s="111" t="s">
        <v>421</v>
      </c>
      <c r="H61" s="110"/>
      <c r="I61" s="110"/>
    </row>
    <row r="62" spans="1:9" ht="12.75">
      <c r="A62" s="114" t="s">
        <v>417</v>
      </c>
      <c r="B62" s="111">
        <v>9951581</v>
      </c>
      <c r="C62" s="114" t="s">
        <v>417</v>
      </c>
      <c r="D62" s="115">
        <v>50</v>
      </c>
      <c r="E62" s="115"/>
      <c r="F62" s="115">
        <v>10854524.23</v>
      </c>
      <c r="G62" s="111" t="s">
        <v>422</v>
      </c>
      <c r="H62" s="110"/>
      <c r="I62" s="110"/>
    </row>
    <row r="63" spans="1:9" ht="12.75">
      <c r="A63" s="114" t="s">
        <v>417</v>
      </c>
      <c r="B63" s="111">
        <v>9951581</v>
      </c>
      <c r="C63" s="114" t="s">
        <v>417</v>
      </c>
      <c r="D63" s="115">
        <v>2.5</v>
      </c>
      <c r="E63" s="115"/>
      <c r="F63" s="115">
        <v>10854521.73</v>
      </c>
      <c r="G63" s="111" t="s">
        <v>423</v>
      </c>
      <c r="H63" s="110"/>
      <c r="I63" s="110"/>
    </row>
    <row r="64" spans="1:9" ht="12.75">
      <c r="A64" s="114" t="s">
        <v>417</v>
      </c>
      <c r="B64" s="111">
        <v>9879666</v>
      </c>
      <c r="C64" s="114" t="s">
        <v>417</v>
      </c>
      <c r="D64" s="115">
        <v>42000</v>
      </c>
      <c r="E64" s="115"/>
      <c r="F64" s="115">
        <v>10812521.73</v>
      </c>
      <c r="G64" s="111" t="s">
        <v>424</v>
      </c>
      <c r="H64" s="110"/>
      <c r="I64" s="110"/>
    </row>
    <row r="65" spans="1:9" ht="12.75">
      <c r="A65" s="114" t="s">
        <v>417</v>
      </c>
      <c r="B65" s="111">
        <v>9879666</v>
      </c>
      <c r="C65" s="114" t="s">
        <v>417</v>
      </c>
      <c r="D65" s="115">
        <v>50</v>
      </c>
      <c r="E65" s="115"/>
      <c r="F65" s="115">
        <v>10812471.73</v>
      </c>
      <c r="G65" s="111" t="s">
        <v>425</v>
      </c>
      <c r="H65" s="110"/>
      <c r="I65" s="110"/>
    </row>
    <row r="66" spans="1:9" ht="12.75">
      <c r="A66" s="114" t="s">
        <v>417</v>
      </c>
      <c r="B66" s="111">
        <v>9879666</v>
      </c>
      <c r="C66" s="114" t="s">
        <v>417</v>
      </c>
      <c r="D66" s="115">
        <v>2.5</v>
      </c>
      <c r="E66" s="115"/>
      <c r="F66" s="115">
        <v>10812469.23</v>
      </c>
      <c r="G66" s="111" t="s">
        <v>426</v>
      </c>
      <c r="H66" s="110"/>
      <c r="I66" s="110"/>
    </row>
    <row r="67" spans="1:9" ht="12.75">
      <c r="A67" s="114" t="s">
        <v>417</v>
      </c>
      <c r="B67" s="111">
        <v>9867090</v>
      </c>
      <c r="C67" s="114" t="s">
        <v>417</v>
      </c>
      <c r="D67" s="115">
        <v>51200</v>
      </c>
      <c r="E67" s="115"/>
      <c r="F67" s="115">
        <v>10761269.23</v>
      </c>
      <c r="G67" s="111" t="s">
        <v>427</v>
      </c>
      <c r="H67" s="110"/>
      <c r="I67" s="110"/>
    </row>
    <row r="68" spans="1:9" ht="12.75">
      <c r="A68" s="114" t="s">
        <v>417</v>
      </c>
      <c r="B68" s="111">
        <v>9867090</v>
      </c>
      <c r="C68" s="114" t="s">
        <v>417</v>
      </c>
      <c r="D68" s="115">
        <v>50</v>
      </c>
      <c r="E68" s="115"/>
      <c r="F68" s="115">
        <v>10761219.23</v>
      </c>
      <c r="G68" s="111" t="s">
        <v>428</v>
      </c>
      <c r="H68" s="110"/>
      <c r="I68" s="110"/>
    </row>
    <row r="69" spans="1:9" ht="12.75">
      <c r="A69" s="114" t="s">
        <v>417</v>
      </c>
      <c r="B69" s="111">
        <v>9867090</v>
      </c>
      <c r="C69" s="114" t="s">
        <v>417</v>
      </c>
      <c r="D69" s="115">
        <v>2.5</v>
      </c>
      <c r="E69" s="115"/>
      <c r="F69" s="115">
        <v>10761216.73</v>
      </c>
      <c r="G69" s="111" t="s">
        <v>429</v>
      </c>
      <c r="H69" s="110"/>
      <c r="I69" s="110"/>
    </row>
    <row r="70" spans="1:9" ht="12.75">
      <c r="A70" s="114" t="s">
        <v>417</v>
      </c>
      <c r="B70" s="111">
        <v>0</v>
      </c>
      <c r="C70" s="114" t="s">
        <v>417</v>
      </c>
      <c r="D70" s="115">
        <v>37800</v>
      </c>
      <c r="E70" s="115"/>
      <c r="F70" s="115">
        <v>10723416.73</v>
      </c>
      <c r="G70" s="111" t="s">
        <v>430</v>
      </c>
      <c r="H70" s="110"/>
      <c r="I70" s="110"/>
    </row>
    <row r="71" spans="1:9" ht="12.75">
      <c r="A71" s="114" t="s">
        <v>417</v>
      </c>
      <c r="B71" s="111">
        <v>0</v>
      </c>
      <c r="C71" s="114" t="s">
        <v>417</v>
      </c>
      <c r="D71" s="115">
        <v>46000</v>
      </c>
      <c r="E71" s="115"/>
      <c r="F71" s="115">
        <v>10677416.73</v>
      </c>
      <c r="G71" s="111" t="s">
        <v>431</v>
      </c>
      <c r="H71" s="110"/>
      <c r="I71" s="110"/>
    </row>
    <row r="72" spans="1:9" ht="12.75">
      <c r="A72" s="114" t="s">
        <v>432</v>
      </c>
      <c r="B72" s="111">
        <v>0</v>
      </c>
      <c r="C72" s="114" t="s">
        <v>432</v>
      </c>
      <c r="D72" s="115">
        <v>360000</v>
      </c>
      <c r="E72" s="115"/>
      <c r="F72" s="115">
        <v>10317416.73</v>
      </c>
      <c r="G72" s="111" t="s">
        <v>433</v>
      </c>
      <c r="H72" s="110"/>
      <c r="I72" s="110"/>
    </row>
    <row r="73" spans="1:9" ht="12.75">
      <c r="A73" s="114" t="s">
        <v>434</v>
      </c>
      <c r="B73" s="111">
        <v>0</v>
      </c>
      <c r="C73" s="114" t="s">
        <v>434</v>
      </c>
      <c r="D73" s="115">
        <v>176</v>
      </c>
      <c r="E73" s="115"/>
      <c r="F73" s="115">
        <v>10317240.73</v>
      </c>
      <c r="G73" s="111" t="s">
        <v>405</v>
      </c>
      <c r="H73" s="110"/>
      <c r="I73" s="110"/>
    </row>
    <row r="74" spans="1:9" ht="12.75">
      <c r="A74" s="114" t="s">
        <v>435</v>
      </c>
      <c r="B74" s="111">
        <v>0</v>
      </c>
      <c r="C74" s="114" t="s">
        <v>436</v>
      </c>
      <c r="D74" s="115">
        <v>1417.75</v>
      </c>
      <c r="E74" s="115"/>
      <c r="F74" s="115">
        <v>10315822.98</v>
      </c>
      <c r="G74" s="111" t="s">
        <v>408</v>
      </c>
      <c r="H74" s="110"/>
      <c r="I74" s="110"/>
    </row>
    <row r="75" spans="1:9" ht="12.75">
      <c r="A75" s="114" t="s">
        <v>435</v>
      </c>
      <c r="B75" s="111">
        <v>0</v>
      </c>
      <c r="C75" s="114" t="s">
        <v>436</v>
      </c>
      <c r="D75" s="115">
        <v>70.89</v>
      </c>
      <c r="E75" s="115"/>
      <c r="F75" s="115">
        <v>10315752.09</v>
      </c>
      <c r="G75" s="111" t="s">
        <v>409</v>
      </c>
      <c r="H75" s="110"/>
      <c r="I75" s="110"/>
    </row>
    <row r="76" spans="1:9" ht="12.75">
      <c r="A76" s="114" t="s">
        <v>319</v>
      </c>
      <c r="B76" s="111">
        <v>0</v>
      </c>
      <c r="C76" s="114" t="s">
        <v>319</v>
      </c>
      <c r="D76" s="115">
        <v>1139000</v>
      </c>
      <c r="E76" s="115"/>
      <c r="F76" s="115">
        <v>9176752.09</v>
      </c>
      <c r="G76" s="111" t="s">
        <v>437</v>
      </c>
      <c r="H76" s="110"/>
      <c r="I76" s="110"/>
    </row>
    <row r="77" spans="1:9" ht="12.75">
      <c r="A77" s="114" t="s">
        <v>319</v>
      </c>
      <c r="B77" s="111">
        <v>0</v>
      </c>
      <c r="C77" s="114" t="s">
        <v>319</v>
      </c>
      <c r="D77" s="115">
        <v>1139000</v>
      </c>
      <c r="E77" s="115"/>
      <c r="F77" s="115">
        <v>8037752.09</v>
      </c>
      <c r="G77" s="111" t="s">
        <v>438</v>
      </c>
      <c r="H77" s="110"/>
      <c r="I77" s="110"/>
    </row>
    <row r="78" spans="1:9" ht="12.75">
      <c r="A78" s="114" t="s">
        <v>319</v>
      </c>
      <c r="B78" s="111">
        <v>61733961</v>
      </c>
      <c r="C78" s="114" t="s">
        <v>439</v>
      </c>
      <c r="D78" s="115"/>
      <c r="E78" s="115">
        <v>78000</v>
      </c>
      <c r="F78" s="115">
        <v>8115752.09</v>
      </c>
      <c r="G78" s="111" t="s">
        <v>440</v>
      </c>
      <c r="H78" s="110"/>
      <c r="I78" s="110"/>
    </row>
    <row r="79" spans="1:9" ht="12.75">
      <c r="A79" s="114" t="s">
        <v>319</v>
      </c>
      <c r="B79" s="111">
        <v>0</v>
      </c>
      <c r="C79" s="114" t="s">
        <v>319</v>
      </c>
      <c r="D79" s="115">
        <v>50</v>
      </c>
      <c r="E79" s="115"/>
      <c r="F79" s="115">
        <v>8115702.09</v>
      </c>
      <c r="G79" s="111" t="s">
        <v>441</v>
      </c>
      <c r="H79" s="110"/>
      <c r="I79" s="110"/>
    </row>
    <row r="80" spans="1:9" ht="12.75">
      <c r="A80" s="114" t="s">
        <v>442</v>
      </c>
      <c r="B80" s="111">
        <v>0</v>
      </c>
      <c r="C80" s="114" t="s">
        <v>442</v>
      </c>
      <c r="D80" s="115">
        <v>128000</v>
      </c>
      <c r="E80" s="115"/>
      <c r="F80" s="115">
        <v>7987702.09</v>
      </c>
      <c r="G80" s="111" t="s">
        <v>443</v>
      </c>
      <c r="H80" s="110"/>
      <c r="I80" s="110"/>
    </row>
    <row r="81" spans="1:9" ht="12.75">
      <c r="A81" s="114" t="s">
        <v>323</v>
      </c>
      <c r="B81" s="111">
        <v>18006519</v>
      </c>
      <c r="C81" s="114" t="s">
        <v>323</v>
      </c>
      <c r="D81" s="115"/>
      <c r="E81" s="115">
        <v>53850000</v>
      </c>
      <c r="F81" s="115">
        <v>61837702.09</v>
      </c>
      <c r="G81" s="111" t="s">
        <v>444</v>
      </c>
      <c r="H81" s="110"/>
      <c r="I81" s="110"/>
    </row>
    <row r="82" spans="1:9" ht="12.75">
      <c r="A82" s="114" t="s">
        <v>445</v>
      </c>
      <c r="B82" s="111">
        <v>0</v>
      </c>
      <c r="C82" s="114" t="s">
        <v>445</v>
      </c>
      <c r="D82" s="115">
        <v>144000</v>
      </c>
      <c r="E82" s="115"/>
      <c r="F82" s="115">
        <v>61693702.09</v>
      </c>
      <c r="G82" s="111" t="s">
        <v>446</v>
      </c>
      <c r="H82" s="110"/>
      <c r="I82" s="110"/>
    </row>
    <row r="83" spans="1:9" ht="12.75">
      <c r="A83" s="114" t="s">
        <v>445</v>
      </c>
      <c r="B83" s="111">
        <v>0</v>
      </c>
      <c r="C83" s="114" t="s">
        <v>445</v>
      </c>
      <c r="D83" s="115">
        <v>36800</v>
      </c>
      <c r="E83" s="115"/>
      <c r="F83" s="115">
        <v>61656902.09</v>
      </c>
      <c r="G83" s="111" t="s">
        <v>447</v>
      </c>
      <c r="H83" s="110"/>
      <c r="I83" s="110"/>
    </row>
    <row r="84" spans="1:9" ht="12.75">
      <c r="A84" s="114" t="s">
        <v>327</v>
      </c>
      <c r="B84" s="111">
        <v>10351277</v>
      </c>
      <c r="C84" s="114" t="s">
        <v>327</v>
      </c>
      <c r="D84" s="115">
        <v>54000000</v>
      </c>
      <c r="E84" s="115"/>
      <c r="F84" s="115">
        <v>7656902.09</v>
      </c>
      <c r="G84" s="111" t="s">
        <v>448</v>
      </c>
      <c r="H84" s="110"/>
      <c r="I84" s="110"/>
    </row>
    <row r="85" spans="1:9" ht="12.75">
      <c r="A85" s="114" t="s">
        <v>327</v>
      </c>
      <c r="B85" s="111">
        <v>10351277</v>
      </c>
      <c r="C85" s="114" t="s">
        <v>327</v>
      </c>
      <c r="D85" s="115">
        <v>50</v>
      </c>
      <c r="E85" s="115"/>
      <c r="F85" s="115">
        <v>7656852.09</v>
      </c>
      <c r="G85" s="111" t="s">
        <v>449</v>
      </c>
      <c r="H85" s="110"/>
      <c r="I85" s="110"/>
    </row>
    <row r="86" spans="1:9" ht="12.75">
      <c r="A86" s="114" t="s">
        <v>327</v>
      </c>
      <c r="B86" s="111">
        <v>10351277</v>
      </c>
      <c r="C86" s="114" t="s">
        <v>327</v>
      </c>
      <c r="D86" s="115">
        <v>2.5</v>
      </c>
      <c r="E86" s="115"/>
      <c r="F86" s="115">
        <v>7656849.59</v>
      </c>
      <c r="G86" s="111" t="s">
        <v>450</v>
      </c>
      <c r="H86" s="110"/>
      <c r="I86" s="110"/>
    </row>
    <row r="87" spans="1:9" ht="12.75">
      <c r="A87" s="114" t="s">
        <v>327</v>
      </c>
      <c r="B87" s="111">
        <v>10359899</v>
      </c>
      <c r="C87" s="114" t="s">
        <v>327</v>
      </c>
      <c r="D87" s="115">
        <v>540265</v>
      </c>
      <c r="E87" s="115"/>
      <c r="F87" s="115">
        <v>7116584.59</v>
      </c>
      <c r="G87" s="111" t="s">
        <v>451</v>
      </c>
      <c r="H87" s="110"/>
      <c r="I87" s="110"/>
    </row>
    <row r="88" spans="1:9" ht="12.75">
      <c r="A88" s="114" t="s">
        <v>327</v>
      </c>
      <c r="B88" s="111">
        <v>10359899</v>
      </c>
      <c r="C88" s="114" t="s">
        <v>327</v>
      </c>
      <c r="D88" s="115">
        <v>50</v>
      </c>
      <c r="E88" s="115"/>
      <c r="F88" s="115">
        <v>7116534.59</v>
      </c>
      <c r="G88" s="111" t="s">
        <v>452</v>
      </c>
      <c r="H88" s="110"/>
      <c r="I88" s="110"/>
    </row>
    <row r="89" spans="1:9" ht="12.75">
      <c r="A89" s="114" t="s">
        <v>327</v>
      </c>
      <c r="B89" s="111">
        <v>10359899</v>
      </c>
      <c r="C89" s="114" t="s">
        <v>327</v>
      </c>
      <c r="D89" s="115">
        <v>2.5</v>
      </c>
      <c r="E89" s="115"/>
      <c r="F89" s="115">
        <v>7116532.09</v>
      </c>
      <c r="G89" s="111" t="s">
        <v>453</v>
      </c>
      <c r="H89" s="110"/>
      <c r="I89" s="110"/>
    </row>
    <row r="90" spans="1:9" ht="12.75">
      <c r="A90" s="114" t="s">
        <v>327</v>
      </c>
      <c r="B90" s="111">
        <v>10377226</v>
      </c>
      <c r="C90" s="114" t="s">
        <v>327</v>
      </c>
      <c r="D90" s="115">
        <v>200000</v>
      </c>
      <c r="E90" s="115"/>
      <c r="F90" s="115">
        <v>6916532.09</v>
      </c>
      <c r="G90" s="111" t="s">
        <v>454</v>
      </c>
      <c r="H90" s="110"/>
      <c r="I90" s="110"/>
    </row>
    <row r="91" spans="1:9" ht="12.75">
      <c r="A91" s="114" t="s">
        <v>327</v>
      </c>
      <c r="B91" s="111">
        <v>10377226</v>
      </c>
      <c r="C91" s="114" t="s">
        <v>327</v>
      </c>
      <c r="D91" s="115">
        <v>50</v>
      </c>
      <c r="E91" s="115"/>
      <c r="F91" s="115">
        <v>6916482.09</v>
      </c>
      <c r="G91" s="111" t="s">
        <v>455</v>
      </c>
      <c r="H91" s="110"/>
      <c r="I91" s="110"/>
    </row>
    <row r="92" spans="1:9" ht="12.75">
      <c r="A92" s="114" t="s">
        <v>327</v>
      </c>
      <c r="B92" s="111">
        <v>10377226</v>
      </c>
      <c r="C92" s="114" t="s">
        <v>327</v>
      </c>
      <c r="D92" s="115">
        <v>2.5</v>
      </c>
      <c r="E92" s="115"/>
      <c r="F92" s="115">
        <v>6916479.59</v>
      </c>
      <c r="G92" s="111" t="s">
        <v>456</v>
      </c>
      <c r="H92" s="110"/>
      <c r="I92" s="110"/>
    </row>
    <row r="93" spans="1:9" ht="12.75">
      <c r="A93" s="114" t="s">
        <v>327</v>
      </c>
      <c r="B93" s="111">
        <v>0</v>
      </c>
      <c r="C93" s="114" t="s">
        <v>327</v>
      </c>
      <c r="D93" s="115">
        <v>176225</v>
      </c>
      <c r="E93" s="115"/>
      <c r="F93" s="115">
        <v>6740254.59</v>
      </c>
      <c r="G93" s="111" t="s">
        <v>457</v>
      </c>
      <c r="H93" s="110"/>
      <c r="I93" s="110"/>
    </row>
    <row r="94" spans="1:9" ht="12.75">
      <c r="A94" s="114" t="s">
        <v>327</v>
      </c>
      <c r="B94" s="111">
        <v>0</v>
      </c>
      <c r="C94" s="114" t="s">
        <v>327</v>
      </c>
      <c r="D94" s="115">
        <v>57000</v>
      </c>
      <c r="E94" s="115"/>
      <c r="F94" s="115">
        <v>6683254.59</v>
      </c>
      <c r="G94" s="111" t="s">
        <v>458</v>
      </c>
      <c r="H94" s="110"/>
      <c r="I94" s="110"/>
    </row>
    <row r="95" spans="1:9" ht="12.75">
      <c r="A95" s="114" t="s">
        <v>327</v>
      </c>
      <c r="B95" s="111">
        <v>0</v>
      </c>
      <c r="C95" s="114" t="s">
        <v>327</v>
      </c>
      <c r="D95" s="115">
        <v>75000</v>
      </c>
      <c r="E95" s="115"/>
      <c r="F95" s="115">
        <v>6608254.59</v>
      </c>
      <c r="G95" s="111" t="s">
        <v>459</v>
      </c>
      <c r="H95" s="110"/>
      <c r="I95" s="110"/>
    </row>
    <row r="96" spans="1:9" ht="12.75">
      <c r="A96" s="114" t="s">
        <v>460</v>
      </c>
      <c r="B96" s="111">
        <v>0</v>
      </c>
      <c r="C96" s="114" t="s">
        <v>460</v>
      </c>
      <c r="D96" s="115">
        <v>156</v>
      </c>
      <c r="E96" s="115"/>
      <c r="F96" s="115">
        <v>6608098.59</v>
      </c>
      <c r="G96" s="111" t="s">
        <v>405</v>
      </c>
      <c r="H96" s="110"/>
      <c r="I96" s="110"/>
    </row>
    <row r="97" spans="1:9" ht="12.75">
      <c r="A97" s="114" t="s">
        <v>330</v>
      </c>
      <c r="B97" s="111">
        <v>164</v>
      </c>
      <c r="C97" s="114" t="s">
        <v>461</v>
      </c>
      <c r="D97" s="115"/>
      <c r="E97" s="115">
        <v>64000</v>
      </c>
      <c r="F97" s="115">
        <v>6672098.59</v>
      </c>
      <c r="G97" s="111" t="s">
        <v>462</v>
      </c>
      <c r="H97" s="110"/>
      <c r="I97" s="110"/>
    </row>
    <row r="98" spans="1:9" ht="12.75">
      <c r="A98" s="114" t="s">
        <v>330</v>
      </c>
      <c r="B98" s="111">
        <v>0</v>
      </c>
      <c r="C98" s="114" t="s">
        <v>330</v>
      </c>
      <c r="D98" s="115">
        <v>20000</v>
      </c>
      <c r="E98" s="115"/>
      <c r="F98" s="115">
        <v>6652098.59</v>
      </c>
      <c r="G98" s="111" t="s">
        <v>463</v>
      </c>
      <c r="H98" s="110"/>
      <c r="I98" s="110"/>
    </row>
    <row r="99" spans="1:9" ht="12.75">
      <c r="A99" s="114" t="s">
        <v>330</v>
      </c>
      <c r="B99" s="111">
        <v>0</v>
      </c>
      <c r="C99" s="114" t="s">
        <v>330</v>
      </c>
      <c r="D99" s="115">
        <v>240000</v>
      </c>
      <c r="E99" s="115"/>
      <c r="F99" s="115">
        <v>6412098.59</v>
      </c>
      <c r="G99" s="111" t="s">
        <v>464</v>
      </c>
      <c r="H99" s="110"/>
      <c r="I99" s="110"/>
    </row>
    <row r="100" spans="1:9" ht="12.75">
      <c r="A100" s="114" t="s">
        <v>330</v>
      </c>
      <c r="B100" s="111">
        <v>10489196</v>
      </c>
      <c r="C100" s="114" t="s">
        <v>330</v>
      </c>
      <c r="D100" s="115">
        <v>303650</v>
      </c>
      <c r="E100" s="115"/>
      <c r="F100" s="115">
        <v>6108448.59</v>
      </c>
      <c r="G100" s="111" t="s">
        <v>465</v>
      </c>
      <c r="H100" s="110"/>
      <c r="I100" s="110"/>
    </row>
    <row r="101" spans="1:9" ht="12.75">
      <c r="A101" s="114" t="s">
        <v>330</v>
      </c>
      <c r="B101" s="111">
        <v>10489196</v>
      </c>
      <c r="C101" s="114" t="s">
        <v>330</v>
      </c>
      <c r="D101" s="115">
        <v>50</v>
      </c>
      <c r="E101" s="115"/>
      <c r="F101" s="115">
        <v>6108398.59</v>
      </c>
      <c r="G101" s="111" t="s">
        <v>466</v>
      </c>
      <c r="H101" s="110"/>
      <c r="I101" s="110"/>
    </row>
    <row r="102" spans="1:9" ht="12.75">
      <c r="A102" s="114" t="s">
        <v>330</v>
      </c>
      <c r="B102" s="111">
        <v>10489196</v>
      </c>
      <c r="C102" s="114" t="s">
        <v>330</v>
      </c>
      <c r="D102" s="115">
        <v>2.5</v>
      </c>
      <c r="E102" s="115"/>
      <c r="F102" s="115">
        <v>6108396.09</v>
      </c>
      <c r="G102" s="111" t="s">
        <v>467</v>
      </c>
      <c r="H102" s="110"/>
      <c r="I102" s="110"/>
    </row>
    <row r="103" spans="1:9" ht="12.75">
      <c r="A103" s="114" t="s">
        <v>330</v>
      </c>
      <c r="B103" s="111">
        <v>0</v>
      </c>
      <c r="C103" s="114" t="s">
        <v>330</v>
      </c>
      <c r="D103" s="115">
        <v>50</v>
      </c>
      <c r="E103" s="115"/>
      <c r="F103" s="115">
        <v>6108346.09</v>
      </c>
      <c r="G103" s="111" t="s">
        <v>468</v>
      </c>
      <c r="H103" s="110"/>
      <c r="I103" s="110"/>
    </row>
    <row r="104" spans="1:9" ht="12.75">
      <c r="A104" s="114" t="s">
        <v>469</v>
      </c>
      <c r="B104" s="111">
        <v>0</v>
      </c>
      <c r="C104" s="114" t="s">
        <v>461</v>
      </c>
      <c r="D104" s="115">
        <v>58198.94</v>
      </c>
      <c r="E104" s="115"/>
      <c r="F104" s="115">
        <v>6050147.15</v>
      </c>
      <c r="G104" s="111" t="s">
        <v>408</v>
      </c>
      <c r="H104" s="110"/>
      <c r="I104" s="110"/>
    </row>
    <row r="105" spans="1:9" ht="12.75">
      <c r="A105" s="114" t="s">
        <v>469</v>
      </c>
      <c r="B105" s="111">
        <v>0</v>
      </c>
      <c r="C105" s="114" t="s">
        <v>461</v>
      </c>
      <c r="D105" s="115">
        <v>2909.95</v>
      </c>
      <c r="E105" s="115"/>
      <c r="F105" s="115">
        <v>6047237.2</v>
      </c>
      <c r="G105" s="111" t="s">
        <v>409</v>
      </c>
      <c r="H105" s="110"/>
      <c r="I105" s="110"/>
    </row>
    <row r="106" spans="1:9" ht="12.75">
      <c r="A106" s="114" t="s">
        <v>470</v>
      </c>
      <c r="B106" s="111">
        <v>0</v>
      </c>
      <c r="C106" s="114" t="s">
        <v>470</v>
      </c>
      <c r="D106" s="115">
        <v>473000</v>
      </c>
      <c r="E106" s="115"/>
      <c r="F106" s="115">
        <v>5574237.2</v>
      </c>
      <c r="G106" s="111" t="s">
        <v>471</v>
      </c>
      <c r="H106" s="110"/>
      <c r="I106" s="110"/>
    </row>
    <row r="107" spans="1:9" ht="12.75">
      <c r="A107" s="114" t="s">
        <v>470</v>
      </c>
      <c r="B107" s="111">
        <v>10497531</v>
      </c>
      <c r="C107" s="114" t="s">
        <v>470</v>
      </c>
      <c r="D107" s="115">
        <v>859428</v>
      </c>
      <c r="E107" s="115"/>
      <c r="F107" s="115">
        <v>4714809.2</v>
      </c>
      <c r="G107" s="111" t="s">
        <v>472</v>
      </c>
      <c r="H107" s="110"/>
      <c r="I107" s="110"/>
    </row>
    <row r="108" spans="1:9" ht="12.75">
      <c r="A108" s="114" t="s">
        <v>470</v>
      </c>
      <c r="B108" s="111">
        <v>10497531</v>
      </c>
      <c r="C108" s="114" t="s">
        <v>470</v>
      </c>
      <c r="D108" s="115">
        <v>50</v>
      </c>
      <c r="E108" s="115"/>
      <c r="F108" s="115">
        <v>4714759.2</v>
      </c>
      <c r="G108" s="111" t="s">
        <v>473</v>
      </c>
      <c r="H108" s="110"/>
      <c r="I108" s="110"/>
    </row>
    <row r="109" spans="1:9" ht="12.75">
      <c r="A109" s="114" t="s">
        <v>470</v>
      </c>
      <c r="B109" s="111">
        <v>10497531</v>
      </c>
      <c r="C109" s="114" t="s">
        <v>470</v>
      </c>
      <c r="D109" s="115">
        <v>2.5</v>
      </c>
      <c r="E109" s="115"/>
      <c r="F109" s="115">
        <v>4714756.7</v>
      </c>
      <c r="G109" s="111" t="s">
        <v>474</v>
      </c>
      <c r="H109" s="110"/>
      <c r="I109" s="110"/>
    </row>
    <row r="110" spans="1:9" ht="12.75">
      <c r="A110" s="114" t="s">
        <v>470</v>
      </c>
      <c r="B110" s="111">
        <v>0</v>
      </c>
      <c r="C110" s="114" t="s">
        <v>470</v>
      </c>
      <c r="D110" s="115">
        <v>1138788</v>
      </c>
      <c r="E110" s="115"/>
      <c r="F110" s="115">
        <v>3575968.7</v>
      </c>
      <c r="G110" s="111" t="s">
        <v>475</v>
      </c>
      <c r="H110" s="110"/>
      <c r="I110" s="110"/>
    </row>
    <row r="111" spans="1:9" ht="12.75">
      <c r="A111" s="114" t="s">
        <v>333</v>
      </c>
      <c r="B111" s="111">
        <v>0</v>
      </c>
      <c r="C111" s="114" t="s">
        <v>333</v>
      </c>
      <c r="D111" s="115"/>
      <c r="E111" s="115">
        <v>7200000</v>
      </c>
      <c r="F111" s="115">
        <v>10775968.7</v>
      </c>
      <c r="G111" s="111" t="s">
        <v>476</v>
      </c>
      <c r="H111" s="110"/>
      <c r="I111" s="110"/>
    </row>
    <row r="112" spans="1:9" ht="12.75">
      <c r="A112" s="114" t="s">
        <v>333</v>
      </c>
      <c r="B112" s="111">
        <v>0</v>
      </c>
      <c r="C112" s="114" t="s">
        <v>333</v>
      </c>
      <c r="D112" s="115">
        <v>315000</v>
      </c>
      <c r="E112" s="115"/>
      <c r="F112" s="115">
        <v>10460968.7</v>
      </c>
      <c r="G112" s="111" t="s">
        <v>477</v>
      </c>
      <c r="H112" s="110"/>
      <c r="I112" s="110"/>
    </row>
    <row r="113" spans="1:9" ht="12.75">
      <c r="A113" s="114" t="s">
        <v>333</v>
      </c>
      <c r="B113" s="111">
        <v>10718725</v>
      </c>
      <c r="C113" s="114" t="s">
        <v>333</v>
      </c>
      <c r="D113" s="115">
        <v>315000</v>
      </c>
      <c r="E113" s="115"/>
      <c r="F113" s="115">
        <v>10145968.7</v>
      </c>
      <c r="G113" s="111" t="s">
        <v>478</v>
      </c>
      <c r="H113" s="110"/>
      <c r="I113" s="110"/>
    </row>
    <row r="114" spans="1:9" ht="12.75">
      <c r="A114" s="114" t="s">
        <v>333</v>
      </c>
      <c r="B114" s="111">
        <v>10718725</v>
      </c>
      <c r="C114" s="114" t="s">
        <v>333</v>
      </c>
      <c r="D114" s="115">
        <v>50</v>
      </c>
      <c r="E114" s="115"/>
      <c r="F114" s="115">
        <v>10145918.7</v>
      </c>
      <c r="G114" s="111" t="s">
        <v>479</v>
      </c>
      <c r="H114" s="110"/>
      <c r="I114" s="110"/>
    </row>
    <row r="115" spans="1:9" ht="12.75">
      <c r="A115" s="114" t="s">
        <v>333</v>
      </c>
      <c r="B115" s="111">
        <v>10718725</v>
      </c>
      <c r="C115" s="114" t="s">
        <v>333</v>
      </c>
      <c r="D115" s="115">
        <v>2.5</v>
      </c>
      <c r="E115" s="115"/>
      <c r="F115" s="115">
        <v>10145916.2</v>
      </c>
      <c r="G115" s="111" t="s">
        <v>480</v>
      </c>
      <c r="H115" s="110"/>
      <c r="I115" s="110"/>
    </row>
    <row r="116" spans="1:9" ht="12.75">
      <c r="A116" s="114" t="s">
        <v>333</v>
      </c>
      <c r="B116" s="111">
        <v>10718851</v>
      </c>
      <c r="C116" s="114" t="s">
        <v>333</v>
      </c>
      <c r="D116" s="115">
        <v>315000</v>
      </c>
      <c r="E116" s="115"/>
      <c r="F116" s="115">
        <v>9830916.2</v>
      </c>
      <c r="G116" s="111" t="s">
        <v>481</v>
      </c>
      <c r="H116" s="110"/>
      <c r="I116" s="110"/>
    </row>
    <row r="117" spans="1:9" ht="12.75">
      <c r="A117" s="114" t="s">
        <v>333</v>
      </c>
      <c r="B117" s="111">
        <v>10718851</v>
      </c>
      <c r="C117" s="114" t="s">
        <v>333</v>
      </c>
      <c r="D117" s="115">
        <v>50</v>
      </c>
      <c r="E117" s="115"/>
      <c r="F117" s="115">
        <v>9830866.2</v>
      </c>
      <c r="G117" s="111" t="s">
        <v>482</v>
      </c>
      <c r="H117" s="110"/>
      <c r="I117" s="110"/>
    </row>
    <row r="118" spans="1:9" ht="12.75">
      <c r="A118" s="114" t="s">
        <v>333</v>
      </c>
      <c r="B118" s="111">
        <v>10718851</v>
      </c>
      <c r="C118" s="114" t="s">
        <v>333</v>
      </c>
      <c r="D118" s="115">
        <v>2.5</v>
      </c>
      <c r="E118" s="115"/>
      <c r="F118" s="115">
        <v>9830863.7</v>
      </c>
      <c r="G118" s="111" t="s">
        <v>483</v>
      </c>
      <c r="H118" s="110"/>
      <c r="I118" s="110"/>
    </row>
    <row r="119" spans="1:9" ht="12.75">
      <c r="A119" s="114" t="s">
        <v>333</v>
      </c>
      <c r="B119" s="111">
        <v>10718947</v>
      </c>
      <c r="C119" s="114" t="s">
        <v>333</v>
      </c>
      <c r="D119" s="115">
        <v>76000</v>
      </c>
      <c r="E119" s="115"/>
      <c r="F119" s="115">
        <v>9754863.7</v>
      </c>
      <c r="G119" s="111" t="s">
        <v>484</v>
      </c>
      <c r="H119" s="110"/>
      <c r="I119" s="110"/>
    </row>
    <row r="120" spans="1:9" ht="12.75">
      <c r="A120" s="114" t="s">
        <v>333</v>
      </c>
      <c r="B120" s="111">
        <v>10718947</v>
      </c>
      <c r="C120" s="114" t="s">
        <v>333</v>
      </c>
      <c r="D120" s="115">
        <v>50</v>
      </c>
      <c r="E120" s="115"/>
      <c r="F120" s="115">
        <v>9754813.7</v>
      </c>
      <c r="G120" s="111" t="s">
        <v>485</v>
      </c>
      <c r="H120" s="110"/>
      <c r="I120" s="110"/>
    </row>
    <row r="121" spans="1:9" ht="12.75">
      <c r="A121" s="114" t="s">
        <v>333</v>
      </c>
      <c r="B121" s="111">
        <v>10718947</v>
      </c>
      <c r="C121" s="114" t="s">
        <v>333</v>
      </c>
      <c r="D121" s="115">
        <v>2.5</v>
      </c>
      <c r="E121" s="115"/>
      <c r="F121" s="115">
        <v>9754811.2</v>
      </c>
      <c r="G121" s="111" t="s">
        <v>486</v>
      </c>
      <c r="H121" s="110"/>
      <c r="I121" s="110"/>
    </row>
    <row r="122" spans="1:9" ht="12.75">
      <c r="A122" s="114" t="s">
        <v>333</v>
      </c>
      <c r="B122" s="111">
        <v>10718462</v>
      </c>
      <c r="C122" s="114" t="s">
        <v>333</v>
      </c>
      <c r="D122" s="115">
        <v>3000000</v>
      </c>
      <c r="E122" s="115"/>
      <c r="F122" s="115">
        <v>6754811.2</v>
      </c>
      <c r="G122" s="111" t="s">
        <v>487</v>
      </c>
      <c r="H122" s="110"/>
      <c r="I122" s="110"/>
    </row>
    <row r="123" spans="1:9" ht="12.75">
      <c r="A123" s="114" t="s">
        <v>333</v>
      </c>
      <c r="B123" s="111">
        <v>10718462</v>
      </c>
      <c r="C123" s="114" t="s">
        <v>333</v>
      </c>
      <c r="D123" s="115">
        <v>50</v>
      </c>
      <c r="E123" s="115"/>
      <c r="F123" s="115">
        <v>6754761.2</v>
      </c>
      <c r="G123" s="111" t="s">
        <v>488</v>
      </c>
      <c r="H123" s="110"/>
      <c r="I123" s="110"/>
    </row>
    <row r="124" spans="1:9" ht="12.75">
      <c r="A124" s="114" t="s">
        <v>333</v>
      </c>
      <c r="B124" s="111">
        <v>10718462</v>
      </c>
      <c r="C124" s="114" t="s">
        <v>333</v>
      </c>
      <c r="D124" s="115">
        <v>2.5</v>
      </c>
      <c r="E124" s="115"/>
      <c r="F124" s="115">
        <v>6754758.7</v>
      </c>
      <c r="G124" s="111" t="s">
        <v>489</v>
      </c>
      <c r="H124" s="110"/>
      <c r="I124" s="110"/>
    </row>
    <row r="125" spans="1:9" ht="12.75">
      <c r="A125" s="114" t="s">
        <v>333</v>
      </c>
      <c r="B125" s="111">
        <v>10719092</v>
      </c>
      <c r="C125" s="114" t="s">
        <v>333</v>
      </c>
      <c r="D125" s="115">
        <v>236000</v>
      </c>
      <c r="E125" s="115"/>
      <c r="F125" s="115">
        <v>6518758.7</v>
      </c>
      <c r="G125" s="111" t="s">
        <v>490</v>
      </c>
      <c r="H125" s="110"/>
      <c r="I125" s="110"/>
    </row>
    <row r="126" spans="1:9" ht="12.75">
      <c r="A126" s="114" t="s">
        <v>333</v>
      </c>
      <c r="B126" s="111">
        <v>10719092</v>
      </c>
      <c r="C126" s="114" t="s">
        <v>333</v>
      </c>
      <c r="D126" s="115">
        <v>50</v>
      </c>
      <c r="E126" s="115"/>
      <c r="F126" s="115">
        <v>6518708.7</v>
      </c>
      <c r="G126" s="111" t="s">
        <v>491</v>
      </c>
      <c r="H126" s="110"/>
      <c r="I126" s="110"/>
    </row>
    <row r="127" spans="1:9" ht="12.75">
      <c r="A127" s="114" t="s">
        <v>333</v>
      </c>
      <c r="B127" s="111">
        <v>10719092</v>
      </c>
      <c r="C127" s="114" t="s">
        <v>333</v>
      </c>
      <c r="D127" s="115">
        <v>2.5</v>
      </c>
      <c r="E127" s="115"/>
      <c r="F127" s="115">
        <v>6518706.2</v>
      </c>
      <c r="G127" s="111" t="s">
        <v>492</v>
      </c>
      <c r="H127" s="110"/>
      <c r="I127" s="110"/>
    </row>
    <row r="128" spans="1:9" ht="12.75">
      <c r="A128" s="114" t="s">
        <v>493</v>
      </c>
      <c r="B128" s="111">
        <v>10771630</v>
      </c>
      <c r="C128" s="114" t="s">
        <v>493</v>
      </c>
      <c r="D128" s="115">
        <v>803467</v>
      </c>
      <c r="E128" s="115"/>
      <c r="F128" s="115">
        <v>5715239.2</v>
      </c>
      <c r="G128" s="111" t="s">
        <v>494</v>
      </c>
      <c r="H128" s="110"/>
      <c r="I128" s="110"/>
    </row>
    <row r="129" spans="1:9" ht="12.75">
      <c r="A129" s="114" t="s">
        <v>493</v>
      </c>
      <c r="B129" s="111">
        <v>10790248</v>
      </c>
      <c r="C129" s="114" t="s">
        <v>493</v>
      </c>
      <c r="D129" s="115">
        <v>889000</v>
      </c>
      <c r="E129" s="115"/>
      <c r="F129" s="115">
        <v>4826239.2</v>
      </c>
      <c r="G129" s="111" t="s">
        <v>495</v>
      </c>
      <c r="H129" s="110"/>
      <c r="I129" s="110"/>
    </row>
    <row r="130" spans="1:9" ht="12.75">
      <c r="A130" s="114" t="s">
        <v>493</v>
      </c>
      <c r="B130" s="111">
        <v>10771630</v>
      </c>
      <c r="C130" s="114" t="s">
        <v>493</v>
      </c>
      <c r="D130" s="115">
        <v>50</v>
      </c>
      <c r="E130" s="115"/>
      <c r="F130" s="115">
        <v>4826189.2</v>
      </c>
      <c r="G130" s="111" t="s">
        <v>496</v>
      </c>
      <c r="H130" s="110"/>
      <c r="I130" s="110"/>
    </row>
    <row r="131" spans="1:9" ht="12.75">
      <c r="A131" s="114" t="s">
        <v>493</v>
      </c>
      <c r="B131" s="111">
        <v>10771630</v>
      </c>
      <c r="C131" s="114" t="s">
        <v>493</v>
      </c>
      <c r="D131" s="115">
        <v>2.5</v>
      </c>
      <c r="E131" s="115"/>
      <c r="F131" s="115">
        <v>4826186.7</v>
      </c>
      <c r="G131" s="111" t="s">
        <v>497</v>
      </c>
      <c r="H131" s="110"/>
      <c r="I131" s="110"/>
    </row>
    <row r="132" spans="1:9" ht="12.75">
      <c r="A132" s="114" t="s">
        <v>493</v>
      </c>
      <c r="B132" s="111">
        <v>10790248</v>
      </c>
      <c r="C132" s="114" t="s">
        <v>493</v>
      </c>
      <c r="D132" s="115">
        <v>50</v>
      </c>
      <c r="E132" s="115"/>
      <c r="F132" s="115">
        <v>4826136.7</v>
      </c>
      <c r="G132" s="111" t="s">
        <v>498</v>
      </c>
      <c r="H132" s="110"/>
      <c r="I132" s="110"/>
    </row>
    <row r="133" spans="1:9" ht="12.75">
      <c r="A133" s="114" t="s">
        <v>493</v>
      </c>
      <c r="B133" s="111">
        <v>10790248</v>
      </c>
      <c r="C133" s="114" t="s">
        <v>493</v>
      </c>
      <c r="D133" s="115">
        <v>2.5</v>
      </c>
      <c r="E133" s="115"/>
      <c r="F133" s="115">
        <v>4826134.2</v>
      </c>
      <c r="G133" s="111" t="s">
        <v>497</v>
      </c>
      <c r="H133" s="110"/>
      <c r="I133" s="110"/>
    </row>
    <row r="134" spans="1:9" ht="12.75">
      <c r="A134" s="114" t="s">
        <v>499</v>
      </c>
      <c r="B134" s="111">
        <v>0</v>
      </c>
      <c r="C134" s="114" t="s">
        <v>499</v>
      </c>
      <c r="D134" s="115">
        <v>216</v>
      </c>
      <c r="E134" s="115"/>
      <c r="F134" s="115">
        <v>4825918.2</v>
      </c>
      <c r="G134" s="111" t="s">
        <v>405</v>
      </c>
      <c r="H134" s="110"/>
      <c r="I134" s="110"/>
    </row>
    <row r="135" spans="1:9" ht="12.75">
      <c r="A135" s="114" t="s">
        <v>336</v>
      </c>
      <c r="B135" s="111">
        <v>18009779</v>
      </c>
      <c r="C135" s="114" t="s">
        <v>336</v>
      </c>
      <c r="D135" s="115"/>
      <c r="E135" s="115">
        <v>10770000</v>
      </c>
      <c r="F135" s="115">
        <v>15595918.2</v>
      </c>
      <c r="G135" s="111" t="s">
        <v>500</v>
      </c>
      <c r="H135" s="110"/>
      <c r="I135" s="110"/>
    </row>
    <row r="136" spans="1:9" ht="12.75">
      <c r="A136" s="114" t="s">
        <v>501</v>
      </c>
      <c r="B136" s="111">
        <v>10845659</v>
      </c>
      <c r="C136" s="114" t="s">
        <v>501</v>
      </c>
      <c r="D136" s="115">
        <v>11800000</v>
      </c>
      <c r="E136" s="115"/>
      <c r="F136" s="115">
        <v>3795918.2</v>
      </c>
      <c r="G136" s="111" t="s">
        <v>502</v>
      </c>
      <c r="H136" s="110"/>
      <c r="I136" s="110"/>
    </row>
    <row r="137" spans="1:9" ht="12.75">
      <c r="A137" s="114" t="s">
        <v>501</v>
      </c>
      <c r="B137" s="111">
        <v>10845659</v>
      </c>
      <c r="C137" s="114" t="s">
        <v>501</v>
      </c>
      <c r="D137" s="115">
        <v>50</v>
      </c>
      <c r="E137" s="115"/>
      <c r="F137" s="115">
        <v>3795868.2</v>
      </c>
      <c r="G137" s="111" t="s">
        <v>503</v>
      </c>
      <c r="H137" s="110"/>
      <c r="I137" s="110"/>
    </row>
    <row r="138" spans="1:9" ht="12.75">
      <c r="A138" s="114" t="s">
        <v>501</v>
      </c>
      <c r="B138" s="111">
        <v>10845659</v>
      </c>
      <c r="C138" s="114" t="s">
        <v>501</v>
      </c>
      <c r="D138" s="115">
        <v>2.5</v>
      </c>
      <c r="E138" s="115"/>
      <c r="F138" s="115">
        <v>3795865.7</v>
      </c>
      <c r="G138" s="111" t="s">
        <v>497</v>
      </c>
      <c r="H138" s="110"/>
      <c r="I138" s="110"/>
    </row>
    <row r="139" spans="1:9" ht="12.75">
      <c r="A139" s="114" t="s">
        <v>501</v>
      </c>
      <c r="B139" s="111">
        <v>0</v>
      </c>
      <c r="C139" s="114" t="s">
        <v>501</v>
      </c>
      <c r="D139" s="115">
        <v>23800</v>
      </c>
      <c r="E139" s="115"/>
      <c r="F139" s="115">
        <v>3772065.7</v>
      </c>
      <c r="G139" s="111" t="s">
        <v>504</v>
      </c>
      <c r="H139" s="110"/>
      <c r="I139" s="110"/>
    </row>
    <row r="140" spans="1:9" ht="12.75">
      <c r="A140" s="114" t="s">
        <v>501</v>
      </c>
      <c r="B140" s="111">
        <v>0</v>
      </c>
      <c r="C140" s="114" t="s">
        <v>501</v>
      </c>
      <c r="D140" s="115">
        <v>420000</v>
      </c>
      <c r="E140" s="115"/>
      <c r="F140" s="115">
        <v>3352065.7</v>
      </c>
      <c r="G140" s="111" t="s">
        <v>505</v>
      </c>
      <c r="H140" s="110"/>
      <c r="I140" s="110"/>
    </row>
    <row r="141" spans="1:9" ht="12.75">
      <c r="A141" s="114" t="s">
        <v>501</v>
      </c>
      <c r="B141" s="111">
        <v>10929300</v>
      </c>
      <c r="C141" s="114" t="s">
        <v>501</v>
      </c>
      <c r="D141" s="115">
        <v>648101</v>
      </c>
      <c r="E141" s="115"/>
      <c r="F141" s="115">
        <v>2703964.7</v>
      </c>
      <c r="G141" s="111" t="s">
        <v>506</v>
      </c>
      <c r="H141" s="110"/>
      <c r="I141" s="110"/>
    </row>
    <row r="142" spans="1:9" ht="12.75">
      <c r="A142" s="114" t="s">
        <v>501</v>
      </c>
      <c r="B142" s="111">
        <v>10929300</v>
      </c>
      <c r="C142" s="114" t="s">
        <v>501</v>
      </c>
      <c r="D142" s="115">
        <v>50</v>
      </c>
      <c r="E142" s="115"/>
      <c r="F142" s="115">
        <v>2703914.7</v>
      </c>
      <c r="G142" s="111" t="s">
        <v>507</v>
      </c>
      <c r="H142" s="110"/>
      <c r="I142" s="110"/>
    </row>
    <row r="143" spans="1:9" ht="12.75">
      <c r="A143" s="114" t="s">
        <v>501</v>
      </c>
      <c r="B143" s="111">
        <v>10929300</v>
      </c>
      <c r="C143" s="114" t="s">
        <v>501</v>
      </c>
      <c r="D143" s="115">
        <v>2.5</v>
      </c>
      <c r="E143" s="115"/>
      <c r="F143" s="115">
        <v>2703912.2</v>
      </c>
      <c r="G143" s="111" t="s">
        <v>497</v>
      </c>
      <c r="H143" s="110"/>
      <c r="I143" s="110"/>
    </row>
    <row r="144" spans="1:9" ht="12.75">
      <c r="A144" s="114" t="s">
        <v>508</v>
      </c>
      <c r="B144" s="111">
        <v>0</v>
      </c>
      <c r="C144" s="114" t="s">
        <v>501</v>
      </c>
      <c r="D144" s="115">
        <v>21312.58</v>
      </c>
      <c r="E144" s="115"/>
      <c r="F144" s="115">
        <v>2682599.62</v>
      </c>
      <c r="G144" s="111" t="s">
        <v>408</v>
      </c>
      <c r="H144" s="110"/>
      <c r="I144" s="110"/>
    </row>
    <row r="145" spans="1:9" ht="12.75">
      <c r="A145" s="114" t="s">
        <v>508</v>
      </c>
      <c r="B145" s="111">
        <v>0</v>
      </c>
      <c r="C145" s="114" t="s">
        <v>501</v>
      </c>
      <c r="D145" s="115">
        <v>1065.63</v>
      </c>
      <c r="E145" s="115"/>
      <c r="F145" s="115">
        <v>2681533.99</v>
      </c>
      <c r="G145" s="111" t="s">
        <v>409</v>
      </c>
      <c r="H145" s="110"/>
      <c r="I145" s="110"/>
    </row>
    <row r="146" spans="1:9" ht="12.75">
      <c r="A146" s="114" t="s">
        <v>509</v>
      </c>
      <c r="B146" s="111">
        <v>0</v>
      </c>
      <c r="C146" s="114" t="s">
        <v>509</v>
      </c>
      <c r="D146" s="115"/>
      <c r="E146" s="115">
        <v>36400</v>
      </c>
      <c r="F146" s="115">
        <v>2717933.99</v>
      </c>
      <c r="G146" s="111" t="s">
        <v>510</v>
      </c>
      <c r="H146" s="110"/>
      <c r="I146" s="110"/>
    </row>
    <row r="147" spans="1:9" ht="12.75">
      <c r="A147" s="114" t="s">
        <v>509</v>
      </c>
      <c r="B147" s="111">
        <v>0</v>
      </c>
      <c r="C147" s="114" t="s">
        <v>509</v>
      </c>
      <c r="D147" s="115">
        <v>50</v>
      </c>
      <c r="E147" s="115"/>
      <c r="F147" s="115">
        <v>2717883.99</v>
      </c>
      <c r="G147" s="111" t="s">
        <v>511</v>
      </c>
      <c r="H147" s="110"/>
      <c r="I147" s="110"/>
    </row>
    <row r="148" spans="1:9" ht="12.75">
      <c r="A148" s="114" t="s">
        <v>512</v>
      </c>
      <c r="B148" s="111">
        <v>0</v>
      </c>
      <c r="C148" s="114" t="s">
        <v>512</v>
      </c>
      <c r="D148" s="115">
        <v>532000</v>
      </c>
      <c r="E148" s="115"/>
      <c r="F148" s="115">
        <v>2185883.99</v>
      </c>
      <c r="G148" s="111" t="s">
        <v>513</v>
      </c>
      <c r="H148" s="110"/>
      <c r="I148" s="110"/>
    </row>
    <row r="149" spans="1:9" ht="12.75">
      <c r="A149" s="114" t="s">
        <v>512</v>
      </c>
      <c r="B149" s="111">
        <v>0</v>
      </c>
      <c r="C149" s="114" t="s">
        <v>512</v>
      </c>
      <c r="D149" s="115">
        <v>400000</v>
      </c>
      <c r="E149" s="115"/>
      <c r="F149" s="115">
        <v>1785883.99</v>
      </c>
      <c r="G149" s="111" t="s">
        <v>514</v>
      </c>
      <c r="H149" s="110"/>
      <c r="I149" s="110"/>
    </row>
    <row r="150" spans="1:9" ht="12.75">
      <c r="A150" s="114" t="s">
        <v>512</v>
      </c>
      <c r="B150" s="111">
        <v>11030804</v>
      </c>
      <c r="C150" s="114" t="s">
        <v>512</v>
      </c>
      <c r="D150" s="115">
        <v>10000</v>
      </c>
      <c r="E150" s="115"/>
      <c r="F150" s="115">
        <v>1775883.99</v>
      </c>
      <c r="G150" s="111" t="s">
        <v>515</v>
      </c>
      <c r="H150" s="110"/>
      <c r="I150" s="110"/>
    </row>
    <row r="151" spans="1:9" ht="12.75">
      <c r="A151" s="114" t="s">
        <v>512</v>
      </c>
      <c r="B151" s="111">
        <v>11030804</v>
      </c>
      <c r="C151" s="114" t="s">
        <v>512</v>
      </c>
      <c r="D151" s="115">
        <v>50</v>
      </c>
      <c r="E151" s="115"/>
      <c r="F151" s="115">
        <v>1775833.99</v>
      </c>
      <c r="G151" s="111" t="s">
        <v>516</v>
      </c>
      <c r="H151" s="110"/>
      <c r="I151" s="110"/>
    </row>
    <row r="152" spans="1:9" ht="12.75">
      <c r="A152" s="114" t="s">
        <v>512</v>
      </c>
      <c r="B152" s="111">
        <v>11030804</v>
      </c>
      <c r="C152" s="114" t="s">
        <v>512</v>
      </c>
      <c r="D152" s="115">
        <v>2.5</v>
      </c>
      <c r="E152" s="115"/>
      <c r="F152" s="115">
        <v>1775831.49</v>
      </c>
      <c r="G152" s="111" t="s">
        <v>497</v>
      </c>
      <c r="H152" s="110"/>
      <c r="I152" s="110"/>
    </row>
    <row r="153" spans="1:9" ht="12.75">
      <c r="A153" s="114" t="s">
        <v>351</v>
      </c>
      <c r="B153" s="111">
        <v>11141927</v>
      </c>
      <c r="C153" s="114" t="s">
        <v>351</v>
      </c>
      <c r="D153" s="115">
        <v>620970</v>
      </c>
      <c r="E153" s="115"/>
      <c r="F153" s="115">
        <v>1154861.49</v>
      </c>
      <c r="G153" s="111" t="s">
        <v>517</v>
      </c>
      <c r="H153" s="110"/>
      <c r="I153" s="110"/>
    </row>
    <row r="154" spans="1:9" ht="12.75">
      <c r="A154" s="114" t="s">
        <v>351</v>
      </c>
      <c r="B154" s="111">
        <v>11141825</v>
      </c>
      <c r="C154" s="114" t="s">
        <v>351</v>
      </c>
      <c r="D154" s="115">
        <v>28500</v>
      </c>
      <c r="E154" s="115"/>
      <c r="F154" s="115">
        <v>1126361.49</v>
      </c>
      <c r="G154" s="111" t="s">
        <v>518</v>
      </c>
      <c r="H154" s="110"/>
      <c r="I154" s="110"/>
    </row>
    <row r="155" spans="1:9" ht="12.75">
      <c r="A155" s="114" t="s">
        <v>351</v>
      </c>
      <c r="B155" s="111">
        <v>11141927</v>
      </c>
      <c r="C155" s="114" t="s">
        <v>351</v>
      </c>
      <c r="D155" s="115">
        <v>50</v>
      </c>
      <c r="E155" s="115"/>
      <c r="F155" s="115">
        <v>1126311.49</v>
      </c>
      <c r="G155" s="111" t="s">
        <v>519</v>
      </c>
      <c r="H155" s="110"/>
      <c r="I155" s="110"/>
    </row>
    <row r="156" spans="1:9" ht="12.75">
      <c r="A156" s="114" t="s">
        <v>351</v>
      </c>
      <c r="B156" s="111">
        <v>11141927</v>
      </c>
      <c r="C156" s="114" t="s">
        <v>351</v>
      </c>
      <c r="D156" s="115">
        <v>2.5</v>
      </c>
      <c r="E156" s="115"/>
      <c r="F156" s="115">
        <v>1126308.99</v>
      </c>
      <c r="G156" s="111" t="s">
        <v>497</v>
      </c>
      <c r="H156" s="110"/>
      <c r="I156" s="110"/>
    </row>
    <row r="157" spans="1:9" ht="12.75">
      <c r="A157" s="114" t="s">
        <v>351</v>
      </c>
      <c r="B157" s="111">
        <v>11141825</v>
      </c>
      <c r="C157" s="114" t="s">
        <v>351</v>
      </c>
      <c r="D157" s="115">
        <v>50</v>
      </c>
      <c r="E157" s="115"/>
      <c r="F157" s="115">
        <v>1126258.99</v>
      </c>
      <c r="G157" s="111" t="s">
        <v>520</v>
      </c>
      <c r="H157" s="110"/>
      <c r="I157" s="110"/>
    </row>
    <row r="158" spans="1:9" ht="12.75">
      <c r="A158" s="114" t="s">
        <v>351</v>
      </c>
      <c r="B158" s="111">
        <v>11141825</v>
      </c>
      <c r="C158" s="114" t="s">
        <v>351</v>
      </c>
      <c r="D158" s="115">
        <v>2.5</v>
      </c>
      <c r="E158" s="115"/>
      <c r="F158" s="115">
        <v>1126256.49</v>
      </c>
      <c r="G158" s="111" t="s">
        <v>497</v>
      </c>
      <c r="H158" s="110"/>
      <c r="I158" s="110"/>
    </row>
    <row r="159" spans="1:9" ht="12.75">
      <c r="A159" s="114" t="s">
        <v>351</v>
      </c>
      <c r="B159" s="111">
        <v>11135121</v>
      </c>
      <c r="C159" s="114" t="s">
        <v>351</v>
      </c>
      <c r="D159" s="115">
        <v>195994</v>
      </c>
      <c r="E159" s="115"/>
      <c r="F159" s="115">
        <v>930262.49</v>
      </c>
      <c r="G159" s="111" t="s">
        <v>521</v>
      </c>
      <c r="H159" s="110"/>
      <c r="I159" s="110"/>
    </row>
    <row r="160" spans="1:9" ht="12.75">
      <c r="A160" s="114" t="s">
        <v>351</v>
      </c>
      <c r="B160" s="111">
        <v>11135121</v>
      </c>
      <c r="C160" s="114" t="s">
        <v>351</v>
      </c>
      <c r="D160" s="115">
        <v>50</v>
      </c>
      <c r="E160" s="115"/>
      <c r="F160" s="115">
        <v>930212.49</v>
      </c>
      <c r="G160" s="111" t="s">
        <v>522</v>
      </c>
      <c r="H160" s="110"/>
      <c r="I160" s="110"/>
    </row>
    <row r="161" spans="1:9" ht="12.75">
      <c r="A161" s="114" t="s">
        <v>351</v>
      </c>
      <c r="B161" s="111">
        <v>11135121</v>
      </c>
      <c r="C161" s="114" t="s">
        <v>351</v>
      </c>
      <c r="D161" s="115">
        <v>2.5</v>
      </c>
      <c r="E161" s="115"/>
      <c r="F161" s="115">
        <v>930209.99</v>
      </c>
      <c r="G161" s="111" t="s">
        <v>497</v>
      </c>
      <c r="H161" s="110"/>
      <c r="I161" s="110"/>
    </row>
    <row r="162" spans="1:9" ht="12.75">
      <c r="A162" s="114" t="s">
        <v>523</v>
      </c>
      <c r="B162" s="111">
        <v>11200390</v>
      </c>
      <c r="C162" s="114" t="s">
        <v>523</v>
      </c>
      <c r="D162" s="115">
        <v>69597</v>
      </c>
      <c r="E162" s="115"/>
      <c r="F162" s="115">
        <v>860612.99</v>
      </c>
      <c r="G162" s="111" t="s">
        <v>524</v>
      </c>
      <c r="H162" s="110"/>
      <c r="I162" s="110"/>
    </row>
    <row r="163" spans="1:9" ht="12.75">
      <c r="A163" s="114" t="s">
        <v>523</v>
      </c>
      <c r="B163" s="111">
        <v>11200390</v>
      </c>
      <c r="C163" s="114" t="s">
        <v>523</v>
      </c>
      <c r="D163" s="115">
        <v>50</v>
      </c>
      <c r="E163" s="115"/>
      <c r="F163" s="115">
        <v>860562.99</v>
      </c>
      <c r="G163" s="111" t="s">
        <v>525</v>
      </c>
      <c r="H163" s="110"/>
      <c r="I163" s="110"/>
    </row>
    <row r="164" spans="1:9" ht="12.75">
      <c r="A164" s="114" t="s">
        <v>523</v>
      </c>
      <c r="B164" s="111">
        <v>11200390</v>
      </c>
      <c r="C164" s="114" t="s">
        <v>523</v>
      </c>
      <c r="D164" s="115">
        <v>2.5</v>
      </c>
      <c r="E164" s="115"/>
      <c r="F164" s="115">
        <v>860560.49</v>
      </c>
      <c r="G164" s="111" t="s">
        <v>497</v>
      </c>
      <c r="H164" s="110"/>
      <c r="I164" s="110"/>
    </row>
    <row r="165" spans="1:9" ht="12.75">
      <c r="A165" s="114" t="s">
        <v>523</v>
      </c>
      <c r="B165" s="111">
        <v>11200264</v>
      </c>
      <c r="C165" s="114" t="s">
        <v>523</v>
      </c>
      <c r="D165" s="115">
        <v>83860</v>
      </c>
      <c r="E165" s="115"/>
      <c r="F165" s="115">
        <v>776700.49</v>
      </c>
      <c r="G165" s="111" t="s">
        <v>526</v>
      </c>
      <c r="H165" s="110"/>
      <c r="I165" s="110"/>
    </row>
    <row r="166" spans="1:9" ht="12.75">
      <c r="A166" s="114" t="s">
        <v>523</v>
      </c>
      <c r="B166" s="111">
        <v>11200264</v>
      </c>
      <c r="C166" s="114" t="s">
        <v>523</v>
      </c>
      <c r="D166" s="115">
        <v>50</v>
      </c>
      <c r="E166" s="115"/>
      <c r="F166" s="115">
        <v>776650.49</v>
      </c>
      <c r="G166" s="111" t="s">
        <v>527</v>
      </c>
      <c r="H166" s="110"/>
      <c r="I166" s="110"/>
    </row>
    <row r="167" spans="1:9" ht="12.75">
      <c r="A167" s="114" t="s">
        <v>523</v>
      </c>
      <c r="B167" s="111">
        <v>11200264</v>
      </c>
      <c r="C167" s="114" t="s">
        <v>523</v>
      </c>
      <c r="D167" s="115">
        <v>2.5</v>
      </c>
      <c r="E167" s="115"/>
      <c r="F167" s="115">
        <v>776647.99</v>
      </c>
      <c r="G167" s="111" t="s">
        <v>497</v>
      </c>
      <c r="H167" s="110"/>
      <c r="I167" s="110"/>
    </row>
    <row r="168" spans="1:9" ht="12.75">
      <c r="A168" s="114" t="s">
        <v>354</v>
      </c>
      <c r="B168" s="111">
        <v>148</v>
      </c>
      <c r="C168" s="114" t="s">
        <v>354</v>
      </c>
      <c r="D168" s="115">
        <v>8438</v>
      </c>
      <c r="E168" s="115"/>
      <c r="F168" s="115">
        <v>768209.99</v>
      </c>
      <c r="G168" s="111" t="s">
        <v>528</v>
      </c>
      <c r="H168" s="110"/>
      <c r="I168" s="110"/>
    </row>
    <row r="169" spans="1:9" ht="12.75">
      <c r="A169" s="114" t="s">
        <v>354</v>
      </c>
      <c r="B169" s="111">
        <v>1118024675</v>
      </c>
      <c r="C169" s="114" t="s">
        <v>354</v>
      </c>
      <c r="D169" s="115">
        <v>13549.18</v>
      </c>
      <c r="E169" s="115"/>
      <c r="F169" s="115">
        <v>754660.81</v>
      </c>
      <c r="G169" s="111" t="s">
        <v>529</v>
      </c>
      <c r="H169" s="110"/>
      <c r="I169" s="110"/>
    </row>
    <row r="170" spans="1:9" ht="12.75">
      <c r="A170" s="114" t="s">
        <v>354</v>
      </c>
      <c r="B170" s="111">
        <v>1118024675</v>
      </c>
      <c r="C170" s="114" t="s">
        <v>354</v>
      </c>
      <c r="D170" s="115">
        <v>677.46</v>
      </c>
      <c r="E170" s="115"/>
      <c r="F170" s="115">
        <v>753983.35</v>
      </c>
      <c r="G170" s="111" t="s">
        <v>530</v>
      </c>
      <c r="H170" s="110"/>
      <c r="I170" s="110"/>
    </row>
    <row r="171" spans="1:9" ht="12.75">
      <c r="A171" s="114" t="s">
        <v>354</v>
      </c>
      <c r="B171" s="111">
        <v>1118024675</v>
      </c>
      <c r="C171" s="114" t="s">
        <v>354</v>
      </c>
      <c r="D171" s="115">
        <v>6000</v>
      </c>
      <c r="E171" s="115"/>
      <c r="F171" s="115">
        <v>747983.35</v>
      </c>
      <c r="G171" s="111" t="s">
        <v>531</v>
      </c>
      <c r="H171" s="110"/>
      <c r="I171" s="110"/>
    </row>
    <row r="172" spans="1:9" ht="12.75">
      <c r="A172" s="114" t="s">
        <v>354</v>
      </c>
      <c r="B172" s="111">
        <v>148</v>
      </c>
      <c r="C172" s="114" t="s">
        <v>354</v>
      </c>
      <c r="D172" s="115">
        <v>8438</v>
      </c>
      <c r="E172" s="115"/>
      <c r="F172" s="115">
        <v>739545.35</v>
      </c>
      <c r="G172" s="111" t="s">
        <v>528</v>
      </c>
      <c r="H172" s="110"/>
      <c r="I172" s="110"/>
    </row>
    <row r="173" spans="1:9" ht="12.75">
      <c r="A173" s="114" t="s">
        <v>354</v>
      </c>
      <c r="B173" s="111">
        <v>821</v>
      </c>
      <c r="C173" s="114" t="s">
        <v>354</v>
      </c>
      <c r="D173" s="115">
        <v>16876</v>
      </c>
      <c r="E173" s="115"/>
      <c r="F173" s="115">
        <v>722669.35</v>
      </c>
      <c r="G173" s="111" t="s">
        <v>532</v>
      </c>
      <c r="H173" s="110"/>
      <c r="I173" s="110"/>
    </row>
    <row r="174" spans="1:9" ht="12.75">
      <c r="A174" s="114" t="s">
        <v>354</v>
      </c>
      <c r="B174" s="111">
        <v>0</v>
      </c>
      <c r="C174" s="114" t="s">
        <v>354</v>
      </c>
      <c r="D174" s="115">
        <v>843.8</v>
      </c>
      <c r="E174" s="115"/>
      <c r="F174" s="115">
        <v>721825.55</v>
      </c>
      <c r="G174" s="111" t="s">
        <v>533</v>
      </c>
      <c r="H174" s="110"/>
      <c r="I174" s="110"/>
    </row>
    <row r="175" spans="1:9" ht="12.75">
      <c r="A175" s="114" t="s">
        <v>354</v>
      </c>
      <c r="B175" s="111">
        <v>148</v>
      </c>
      <c r="C175" s="114" t="s">
        <v>354</v>
      </c>
      <c r="D175" s="115">
        <v>6000</v>
      </c>
      <c r="E175" s="115"/>
      <c r="F175" s="115">
        <v>715825.55</v>
      </c>
      <c r="G175" s="111" t="s">
        <v>534</v>
      </c>
      <c r="H175" s="110"/>
      <c r="I175" s="110"/>
    </row>
    <row r="176" spans="1:9" ht="12.75">
      <c r="A176" s="114" t="s">
        <v>357</v>
      </c>
      <c r="B176" s="111">
        <v>18012003</v>
      </c>
      <c r="C176" s="114" t="s">
        <v>357</v>
      </c>
      <c r="D176" s="115"/>
      <c r="E176" s="115">
        <v>10770000</v>
      </c>
      <c r="F176" s="115">
        <v>11485825.55</v>
      </c>
      <c r="G176" s="111" t="s">
        <v>535</v>
      </c>
      <c r="H176" s="110"/>
      <c r="I176" s="110"/>
    </row>
    <row r="177" spans="1:9" ht="12.75">
      <c r="A177" s="114" t="s">
        <v>536</v>
      </c>
      <c r="B177" s="111">
        <v>0</v>
      </c>
      <c r="C177" s="114" t="s">
        <v>359</v>
      </c>
      <c r="D177" s="115">
        <v>126000</v>
      </c>
      <c r="E177" s="115"/>
      <c r="F177" s="115">
        <v>11359825.55</v>
      </c>
      <c r="G177" s="111" t="s">
        <v>537</v>
      </c>
      <c r="H177" s="110"/>
      <c r="I177" s="110"/>
    </row>
    <row r="178" spans="1:9" ht="12.75">
      <c r="A178" s="114" t="s">
        <v>536</v>
      </c>
      <c r="B178" s="111">
        <v>11310692</v>
      </c>
      <c r="C178" s="114" t="s">
        <v>359</v>
      </c>
      <c r="D178" s="115">
        <v>90975.13</v>
      </c>
      <c r="E178" s="115"/>
      <c r="F178" s="115">
        <v>11268850.42</v>
      </c>
      <c r="G178" s="111" t="s">
        <v>538</v>
      </c>
      <c r="H178" s="110"/>
      <c r="I178" s="110"/>
    </row>
    <row r="179" spans="1:9" ht="12.75">
      <c r="A179" s="114" t="s">
        <v>536</v>
      </c>
      <c r="B179" s="111">
        <v>11310692</v>
      </c>
      <c r="C179" s="114" t="s">
        <v>359</v>
      </c>
      <c r="D179" s="115">
        <v>50</v>
      </c>
      <c r="E179" s="115"/>
      <c r="F179" s="115">
        <v>11268800.42</v>
      </c>
      <c r="G179" s="111" t="s">
        <v>539</v>
      </c>
      <c r="H179" s="110"/>
      <c r="I179" s="110"/>
    </row>
    <row r="180" spans="1:9" ht="12.75">
      <c r="A180" s="114" t="s">
        <v>536</v>
      </c>
      <c r="B180" s="111">
        <v>11310692</v>
      </c>
      <c r="C180" s="114" t="s">
        <v>359</v>
      </c>
      <c r="D180" s="115">
        <v>2.5</v>
      </c>
      <c r="E180" s="115"/>
      <c r="F180" s="115">
        <v>11268797.92</v>
      </c>
      <c r="G180" s="111" t="s">
        <v>540</v>
      </c>
      <c r="H180" s="110"/>
      <c r="I180" s="110"/>
    </row>
    <row r="181" spans="1:9" ht="12.75">
      <c r="A181" s="114" t="s">
        <v>359</v>
      </c>
      <c r="B181" s="111">
        <v>1118026156</v>
      </c>
      <c r="C181" s="114" t="s">
        <v>359</v>
      </c>
      <c r="D181" s="115">
        <v>429.83</v>
      </c>
      <c r="E181" s="115"/>
      <c r="F181" s="115">
        <v>11268368.09</v>
      </c>
      <c r="G181" s="111" t="s">
        <v>541</v>
      </c>
      <c r="H181" s="110"/>
      <c r="I181" s="110"/>
    </row>
    <row r="182" spans="1:9" ht="12.75">
      <c r="A182" s="114" t="s">
        <v>359</v>
      </c>
      <c r="B182" s="111">
        <v>1118026156</v>
      </c>
      <c r="C182" s="114" t="s">
        <v>359</v>
      </c>
      <c r="D182" s="115">
        <v>21.49</v>
      </c>
      <c r="E182" s="115"/>
      <c r="F182" s="115">
        <v>11268346.6</v>
      </c>
      <c r="G182" s="111" t="s">
        <v>542</v>
      </c>
      <c r="H182" s="110"/>
      <c r="I182" s="110"/>
    </row>
    <row r="183" spans="1:9" ht="12.75">
      <c r="A183" s="114" t="s">
        <v>359</v>
      </c>
      <c r="B183" s="111">
        <v>1118026156</v>
      </c>
      <c r="C183" s="114" t="s">
        <v>359</v>
      </c>
      <c r="D183" s="115">
        <v>6000</v>
      </c>
      <c r="E183" s="115"/>
      <c r="F183" s="115">
        <v>11262346.6</v>
      </c>
      <c r="G183" s="111" t="s">
        <v>543</v>
      </c>
      <c r="H183" s="110"/>
      <c r="I183" s="110"/>
    </row>
    <row r="184" spans="1:9" ht="12.75">
      <c r="A184" s="114" t="s">
        <v>359</v>
      </c>
      <c r="B184" s="111">
        <v>148</v>
      </c>
      <c r="C184" s="114" t="s">
        <v>359</v>
      </c>
      <c r="D184" s="115">
        <v>8438</v>
      </c>
      <c r="E184" s="115"/>
      <c r="F184" s="115">
        <v>11253908.6</v>
      </c>
      <c r="G184" s="111" t="s">
        <v>544</v>
      </c>
      <c r="H184" s="110"/>
      <c r="I184" s="110"/>
    </row>
    <row r="185" spans="1:9" ht="12.75">
      <c r="A185" s="114" t="s">
        <v>545</v>
      </c>
      <c r="B185" s="111">
        <v>0</v>
      </c>
      <c r="C185" s="114" t="s">
        <v>545</v>
      </c>
      <c r="D185" s="115">
        <v>244</v>
      </c>
      <c r="E185" s="115"/>
      <c r="F185" s="115">
        <v>11253664.6</v>
      </c>
      <c r="G185" s="111" t="s">
        <v>405</v>
      </c>
      <c r="H185" s="110"/>
      <c r="I185" s="110"/>
    </row>
    <row r="186" spans="1:9" ht="12.75">
      <c r="A186" s="114" t="s">
        <v>546</v>
      </c>
      <c r="B186" s="111">
        <v>0</v>
      </c>
      <c r="C186" s="114" t="s">
        <v>545</v>
      </c>
      <c r="D186" s="115">
        <v>2157.9</v>
      </c>
      <c r="E186" s="115"/>
      <c r="F186" s="115">
        <v>11251506.7</v>
      </c>
      <c r="G186" s="111" t="s">
        <v>408</v>
      </c>
      <c r="H186" s="110"/>
      <c r="I186" s="110"/>
    </row>
    <row r="187" spans="1:9" ht="12.75">
      <c r="A187" s="114" t="s">
        <v>546</v>
      </c>
      <c r="B187" s="111">
        <v>0</v>
      </c>
      <c r="C187" s="114" t="s">
        <v>545</v>
      </c>
      <c r="D187" s="115">
        <v>107.9</v>
      </c>
      <c r="E187" s="115"/>
      <c r="F187" s="115">
        <v>11251398.8</v>
      </c>
      <c r="G187" s="111" t="s">
        <v>409</v>
      </c>
      <c r="H187" s="110"/>
      <c r="I187" s="110"/>
    </row>
    <row r="188" spans="1:9" ht="12.75">
      <c r="A188" s="114" t="s">
        <v>546</v>
      </c>
      <c r="B188" s="111">
        <v>11408115</v>
      </c>
      <c r="C188" s="114" t="s">
        <v>546</v>
      </c>
      <c r="D188" s="115">
        <v>89773</v>
      </c>
      <c r="E188" s="115"/>
      <c r="F188" s="115">
        <v>11161625.8</v>
      </c>
      <c r="G188" s="111" t="s">
        <v>547</v>
      </c>
      <c r="H188" s="110"/>
      <c r="I188" s="110"/>
    </row>
    <row r="189" spans="1:9" ht="12.75">
      <c r="A189" s="114" t="s">
        <v>546</v>
      </c>
      <c r="B189" s="111">
        <v>11408115</v>
      </c>
      <c r="C189" s="114" t="s">
        <v>546</v>
      </c>
      <c r="D189" s="115">
        <v>50</v>
      </c>
      <c r="E189" s="115"/>
      <c r="F189" s="115">
        <v>11161575.8</v>
      </c>
      <c r="G189" s="111" t="s">
        <v>548</v>
      </c>
      <c r="H189" s="110"/>
      <c r="I189" s="110"/>
    </row>
    <row r="190" spans="1:9" ht="12.75">
      <c r="A190" s="114" t="s">
        <v>546</v>
      </c>
      <c r="B190" s="111">
        <v>11408115</v>
      </c>
      <c r="C190" s="114" t="s">
        <v>546</v>
      </c>
      <c r="D190" s="115">
        <v>2.5</v>
      </c>
      <c r="E190" s="115"/>
      <c r="F190" s="115">
        <v>11161573.3</v>
      </c>
      <c r="G190" s="111" t="s">
        <v>549</v>
      </c>
      <c r="H190" s="110"/>
      <c r="I190" s="110"/>
    </row>
    <row r="191" spans="1:9" ht="12.75">
      <c r="A191" s="114" t="s">
        <v>546</v>
      </c>
      <c r="B191" s="111">
        <v>0</v>
      </c>
      <c r="C191" s="114" t="s">
        <v>546</v>
      </c>
      <c r="D191" s="115">
        <v>899000</v>
      </c>
      <c r="E191" s="115"/>
      <c r="F191" s="115">
        <v>10262573.3</v>
      </c>
      <c r="G191" s="111" t="s">
        <v>550</v>
      </c>
      <c r="H191" s="110"/>
      <c r="I191" s="110"/>
    </row>
    <row r="192" spans="1:9" ht="12.75">
      <c r="A192" s="114" t="s">
        <v>546</v>
      </c>
      <c r="B192" s="111">
        <v>0</v>
      </c>
      <c r="C192" s="114" t="s">
        <v>546</v>
      </c>
      <c r="D192" s="115">
        <v>130000</v>
      </c>
      <c r="E192" s="115"/>
      <c r="F192" s="115">
        <v>10132573.3</v>
      </c>
      <c r="G192" s="111" t="s">
        <v>551</v>
      </c>
      <c r="H192" s="110"/>
      <c r="I192" s="110"/>
    </row>
    <row r="193" spans="1:9" ht="12.75">
      <c r="A193" s="114" t="s">
        <v>546</v>
      </c>
      <c r="B193" s="111">
        <v>0</v>
      </c>
      <c r="C193" s="114" t="s">
        <v>546</v>
      </c>
      <c r="D193" s="115">
        <v>100</v>
      </c>
      <c r="E193" s="115"/>
      <c r="F193" s="115">
        <v>10132473.3</v>
      </c>
      <c r="G193" s="111" t="s">
        <v>552</v>
      </c>
      <c r="H193" s="110"/>
      <c r="I193" s="110"/>
    </row>
    <row r="194" spans="1:9" ht="12.75">
      <c r="A194" s="114" t="s">
        <v>361</v>
      </c>
      <c r="B194" s="111">
        <v>0</v>
      </c>
      <c r="C194" s="114" t="s">
        <v>361</v>
      </c>
      <c r="D194" s="115">
        <v>138600</v>
      </c>
      <c r="E194" s="115"/>
      <c r="F194" s="115">
        <v>9993873.3</v>
      </c>
      <c r="G194" s="111" t="s">
        <v>553</v>
      </c>
      <c r="H194" s="110"/>
      <c r="I194" s="110"/>
    </row>
    <row r="195" spans="1:9" ht="12.75">
      <c r="A195" s="114" t="s">
        <v>361</v>
      </c>
      <c r="B195" s="111">
        <v>0</v>
      </c>
      <c r="C195" s="114" t="s">
        <v>361</v>
      </c>
      <c r="D195" s="115">
        <v>71000</v>
      </c>
      <c r="E195" s="115"/>
      <c r="F195" s="115">
        <v>9922873.3</v>
      </c>
      <c r="G195" s="111" t="s">
        <v>554</v>
      </c>
      <c r="H195" s="110"/>
      <c r="I195" s="110"/>
    </row>
    <row r="196" spans="1:9" ht="12.75">
      <c r="A196" s="114" t="s">
        <v>361</v>
      </c>
      <c r="B196" s="111">
        <v>11620719</v>
      </c>
      <c r="C196" s="114" t="s">
        <v>361</v>
      </c>
      <c r="D196" s="115">
        <v>71000</v>
      </c>
      <c r="E196" s="115"/>
      <c r="F196" s="115">
        <v>9851873.3</v>
      </c>
      <c r="G196" s="111" t="s">
        <v>555</v>
      </c>
      <c r="H196" s="110"/>
      <c r="I196" s="110"/>
    </row>
    <row r="197" spans="1:9" ht="12.75">
      <c r="A197" s="114" t="s">
        <v>361</v>
      </c>
      <c r="B197" s="111">
        <v>11620719</v>
      </c>
      <c r="C197" s="114" t="s">
        <v>361</v>
      </c>
      <c r="D197" s="115">
        <v>50</v>
      </c>
      <c r="E197" s="115"/>
      <c r="F197" s="115">
        <v>9851823.3</v>
      </c>
      <c r="G197" s="111" t="s">
        <v>556</v>
      </c>
      <c r="H197" s="110"/>
      <c r="I197" s="110"/>
    </row>
    <row r="198" spans="1:9" ht="12.75">
      <c r="A198" s="114" t="s">
        <v>361</v>
      </c>
      <c r="B198" s="111">
        <v>11620719</v>
      </c>
      <c r="C198" s="114" t="s">
        <v>361</v>
      </c>
      <c r="D198" s="115">
        <v>2.5</v>
      </c>
      <c r="E198" s="115"/>
      <c r="F198" s="115">
        <v>9851820.8</v>
      </c>
      <c r="G198" s="111" t="s">
        <v>557</v>
      </c>
      <c r="H198" s="110"/>
      <c r="I198" s="110"/>
    </row>
    <row r="199" spans="1:9" ht="12.75">
      <c r="A199" s="114" t="s">
        <v>558</v>
      </c>
      <c r="B199" s="111">
        <v>0</v>
      </c>
      <c r="C199" s="114" t="s">
        <v>558</v>
      </c>
      <c r="D199" s="115">
        <v>150000</v>
      </c>
      <c r="E199" s="115"/>
      <c r="F199" s="115">
        <v>9701820.8</v>
      </c>
      <c r="G199" s="111" t="s">
        <v>559</v>
      </c>
      <c r="H199" s="110"/>
      <c r="I199" s="110"/>
    </row>
    <row r="200" spans="1:9" ht="12.75">
      <c r="A200" s="114" t="s">
        <v>560</v>
      </c>
      <c r="B200" s="111">
        <v>0</v>
      </c>
      <c r="C200" s="114" t="s">
        <v>561</v>
      </c>
      <c r="D200" s="115">
        <v>120</v>
      </c>
      <c r="E200" s="115"/>
      <c r="F200" s="115">
        <v>9701700.8</v>
      </c>
      <c r="G200" s="111" t="s">
        <v>405</v>
      </c>
      <c r="H200" s="110"/>
      <c r="I200" s="110"/>
    </row>
    <row r="201" spans="1:9" ht="12.75">
      <c r="A201" s="114" t="s">
        <v>562</v>
      </c>
      <c r="B201" s="111">
        <v>0</v>
      </c>
      <c r="C201" s="114" t="s">
        <v>563</v>
      </c>
      <c r="D201" s="115">
        <v>1549.37</v>
      </c>
      <c r="E201" s="115"/>
      <c r="F201" s="115">
        <v>9700151.43</v>
      </c>
      <c r="G201" s="111" t="s">
        <v>408</v>
      </c>
      <c r="H201" s="110"/>
      <c r="I201" s="110"/>
    </row>
    <row r="202" spans="1:9" ht="12.75">
      <c r="A202" s="114" t="s">
        <v>562</v>
      </c>
      <c r="B202" s="111">
        <v>0</v>
      </c>
      <c r="C202" s="114" t="s">
        <v>563</v>
      </c>
      <c r="D202" s="115">
        <v>77.47</v>
      </c>
      <c r="E202" s="115"/>
      <c r="F202" s="115">
        <v>9700073.96</v>
      </c>
      <c r="G202" s="111" t="s">
        <v>409</v>
      </c>
      <c r="H202" s="110"/>
      <c r="I202" s="110"/>
    </row>
    <row r="203" spans="1:9" ht="12.75">
      <c r="A203" s="110"/>
      <c r="B203" s="110"/>
      <c r="C203" s="110"/>
      <c r="D203" s="110"/>
      <c r="E203" s="110"/>
      <c r="F203" s="110"/>
      <c r="G203" s="110"/>
      <c r="H203" s="110"/>
      <c r="I203" s="110"/>
    </row>
    <row r="204" spans="1:9" ht="12.75">
      <c r="A204" s="110" t="s">
        <v>364</v>
      </c>
      <c r="B204" s="110"/>
      <c r="C204" s="110"/>
      <c r="D204" s="110"/>
      <c r="E204" s="110"/>
      <c r="F204" s="110"/>
      <c r="G204" s="110"/>
      <c r="H204" s="110"/>
      <c r="I204" s="110"/>
    </row>
    <row r="205" spans="1:9" ht="12.75">
      <c r="A205" s="110" t="s">
        <v>293</v>
      </c>
      <c r="B205" s="110"/>
      <c r="C205" s="110"/>
      <c r="D205" s="110"/>
      <c r="E205" s="110"/>
      <c r="F205" s="110"/>
      <c r="G205" s="110"/>
      <c r="H205" s="110"/>
      <c r="I205" s="110"/>
    </row>
    <row r="206" spans="1:9" ht="12.75">
      <c r="A206" s="110" t="s">
        <v>365</v>
      </c>
      <c r="B206" s="110"/>
      <c r="C206" s="110"/>
      <c r="D206" s="110"/>
      <c r="E206" s="110"/>
      <c r="F206" s="110"/>
      <c r="G206" s="110"/>
      <c r="H206" s="110"/>
      <c r="I206" s="110"/>
    </row>
    <row r="207" spans="1:9" ht="12.75">
      <c r="A207" s="110" t="s">
        <v>366</v>
      </c>
      <c r="B207" s="110"/>
      <c r="C207" s="110"/>
      <c r="D207" s="110"/>
      <c r="E207" s="110"/>
      <c r="F207" s="110"/>
      <c r="G207" s="110"/>
      <c r="H207" s="110"/>
      <c r="I207" s="110"/>
    </row>
    <row r="208" spans="1:9" ht="12.75">
      <c r="A208" s="110" t="s">
        <v>367</v>
      </c>
      <c r="B208" s="110"/>
      <c r="C208" s="110"/>
      <c r="D208" s="110"/>
      <c r="E208" s="110"/>
      <c r="F208" s="110"/>
      <c r="G208" s="110"/>
      <c r="H208" s="110"/>
      <c r="I208" s="110"/>
    </row>
    <row r="209" spans="1:9" ht="12.75">
      <c r="A209" s="110" t="s">
        <v>368</v>
      </c>
      <c r="B209" s="110"/>
      <c r="C209" s="110"/>
      <c r="D209" s="110"/>
      <c r="E209" s="110"/>
      <c r="F209" s="110"/>
      <c r="G209" s="110"/>
      <c r="H209" s="110"/>
      <c r="I209" s="110"/>
    </row>
    <row r="210" spans="1:9" ht="12.75">
      <c r="A210" s="110" t="s">
        <v>369</v>
      </c>
      <c r="B210" s="110"/>
      <c r="C210" s="110"/>
      <c r="D210" s="110"/>
      <c r="E210" s="110"/>
      <c r="F210" s="110"/>
      <c r="G210" s="110"/>
      <c r="H210" s="110"/>
      <c r="I210" s="110"/>
    </row>
  </sheetData>
  <sheetProtection selectLockedCells="1" selectUnlockedCells="1"/>
  <mergeCells count="24">
    <mergeCell ref="A1:C1"/>
    <mergeCell ref="D1:D5"/>
    <mergeCell ref="E1:I5"/>
    <mergeCell ref="A2:C2"/>
    <mergeCell ref="A3:C3"/>
    <mergeCell ref="A4:C4"/>
    <mergeCell ref="A5:C5"/>
    <mergeCell ref="A6:B6"/>
    <mergeCell ref="A8:B8"/>
    <mergeCell ref="A10:B10"/>
    <mergeCell ref="A12:B12"/>
    <mergeCell ref="A14:B14"/>
    <mergeCell ref="A15:B15"/>
    <mergeCell ref="A16:B16"/>
    <mergeCell ref="A17:I17"/>
    <mergeCell ref="H18:I210"/>
    <mergeCell ref="A203:G203"/>
    <mergeCell ref="A204:G204"/>
    <mergeCell ref="A205:G205"/>
    <mergeCell ref="A206:G206"/>
    <mergeCell ref="A207:G207"/>
    <mergeCell ref="A208:G208"/>
    <mergeCell ref="A209:G209"/>
    <mergeCell ref="A210:G210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43"/>
  <sheetViews>
    <sheetView zoomScale="130" zoomScaleNormal="130" workbookViewId="0" topLeftCell="A1">
      <selection activeCell="A1" sqref="A1"/>
    </sheetView>
  </sheetViews>
  <sheetFormatPr defaultColWidth="8.00390625" defaultRowHeight="15"/>
  <cols>
    <col min="1" max="1" width="27.8515625" style="0" customWidth="1"/>
    <col min="2" max="2" width="12.28125" style="0" customWidth="1"/>
    <col min="3" max="3" width="12.00390625" style="0" customWidth="1"/>
    <col min="4" max="5" width="8.7109375" style="0" customWidth="1"/>
    <col min="6" max="6" width="12.00390625" style="116" customWidth="1"/>
    <col min="7" max="11" width="9.140625" style="116" customWidth="1"/>
    <col min="12" max="16384" width="8.7109375" style="0" customWidth="1"/>
  </cols>
  <sheetData>
    <row r="1" spans="1:11" ht="105">
      <c r="A1" s="117" t="s">
        <v>564</v>
      </c>
      <c r="B1" s="118" t="s">
        <v>565</v>
      </c>
      <c r="C1" s="119" t="s">
        <v>566</v>
      </c>
      <c r="D1" s="119" t="s">
        <v>567</v>
      </c>
      <c r="E1" s="119" t="s">
        <v>568</v>
      </c>
      <c r="F1" s="120" t="s">
        <v>569</v>
      </c>
      <c r="G1" s="121" t="s">
        <v>570</v>
      </c>
      <c r="H1" s="122" t="s">
        <v>571</v>
      </c>
      <c r="I1" s="123" t="s">
        <v>572</v>
      </c>
      <c r="J1" s="124" t="s">
        <v>573</v>
      </c>
      <c r="K1" s="125" t="s">
        <v>574</v>
      </c>
    </row>
    <row r="2" spans="1:11" ht="15.75">
      <c r="A2" s="126" t="s">
        <v>575</v>
      </c>
      <c r="B2" s="127">
        <f>SUM(B3:B6)</f>
        <v>188</v>
      </c>
      <c r="C2" s="127">
        <f>SUM(C3:C6)</f>
        <v>110.5</v>
      </c>
      <c r="D2" s="128"/>
      <c r="E2" s="128">
        <f>SUM(E3:E6)</f>
        <v>35165</v>
      </c>
      <c r="F2" s="120">
        <v>250000</v>
      </c>
      <c r="G2" s="121">
        <v>39000</v>
      </c>
      <c r="H2" s="122">
        <v>115422.50030517578</v>
      </c>
      <c r="I2" s="129">
        <v>35165</v>
      </c>
      <c r="J2" s="130">
        <v>189587.50030517578</v>
      </c>
      <c r="K2" s="131">
        <f>F2-J2</f>
        <v>60412.49969482422</v>
      </c>
    </row>
    <row r="3" spans="1:11" ht="13.5">
      <c r="A3" s="132" t="s">
        <v>576</v>
      </c>
      <c r="B3" s="133">
        <v>134</v>
      </c>
      <c r="C3" s="134">
        <v>70.5</v>
      </c>
      <c r="D3" s="135">
        <v>260</v>
      </c>
      <c r="E3" s="135">
        <f aca="true" t="shared" si="0" ref="E3:E6">C3*D3</f>
        <v>18330</v>
      </c>
      <c r="F3" s="120"/>
      <c r="G3" s="121"/>
      <c r="H3" s="136"/>
      <c r="I3" s="129"/>
      <c r="J3" s="130"/>
      <c r="K3" s="131"/>
    </row>
    <row r="4" spans="1:11" ht="13.5">
      <c r="A4" s="132" t="s">
        <v>577</v>
      </c>
      <c r="B4" s="133">
        <v>33</v>
      </c>
      <c r="C4" s="137">
        <v>23</v>
      </c>
      <c r="D4" s="135">
        <v>325</v>
      </c>
      <c r="E4" s="135">
        <f t="shared" si="0"/>
        <v>7475</v>
      </c>
      <c r="F4" s="120"/>
      <c r="G4" s="121"/>
      <c r="H4" s="136"/>
      <c r="I4" s="129"/>
      <c r="J4" s="130"/>
      <c r="K4" s="131"/>
    </row>
    <row r="5" spans="1:11" ht="13.5">
      <c r="A5" s="132" t="s">
        <v>578</v>
      </c>
      <c r="B5" s="133">
        <v>17</v>
      </c>
      <c r="C5" s="137">
        <v>13</v>
      </c>
      <c r="D5" s="135">
        <v>520</v>
      </c>
      <c r="E5" s="135">
        <f t="shared" si="0"/>
        <v>6760</v>
      </c>
      <c r="F5" s="120"/>
      <c r="G5" s="121"/>
      <c r="H5" s="136"/>
      <c r="I5" s="129"/>
      <c r="J5" s="130"/>
      <c r="K5" s="131"/>
    </row>
    <row r="6" spans="1:11" ht="13.5">
      <c r="A6" s="132" t="s">
        <v>579</v>
      </c>
      <c r="B6" s="133">
        <v>4</v>
      </c>
      <c r="C6" s="137">
        <v>4</v>
      </c>
      <c r="D6" s="135">
        <v>650</v>
      </c>
      <c r="E6" s="135">
        <f t="shared" si="0"/>
        <v>2600</v>
      </c>
      <c r="F6" s="120"/>
      <c r="G6" s="121"/>
      <c r="H6" s="138"/>
      <c r="I6" s="129"/>
      <c r="J6" s="130"/>
      <c r="K6" s="131"/>
    </row>
    <row r="7" spans="1:11" ht="15">
      <c r="A7" s="126" t="s">
        <v>580</v>
      </c>
      <c r="B7" s="127">
        <f>SUM(B8:B11)</f>
        <v>22</v>
      </c>
      <c r="C7" s="127">
        <f>SUM(C8:C11)</f>
        <v>5</v>
      </c>
      <c r="D7" s="128"/>
      <c r="E7" s="128">
        <f>SUM(E8:E11)</f>
        <v>9750</v>
      </c>
      <c r="F7" s="120">
        <v>125000</v>
      </c>
      <c r="G7" s="121">
        <v>27625</v>
      </c>
      <c r="H7" s="122">
        <v>0</v>
      </c>
      <c r="I7" s="129">
        <v>9750</v>
      </c>
      <c r="J7" s="130">
        <v>37375</v>
      </c>
      <c r="K7" s="131">
        <f>F7-J7</f>
        <v>87625</v>
      </c>
    </row>
    <row r="8" spans="1:11" ht="13.5">
      <c r="A8" s="132" t="s">
        <v>576</v>
      </c>
      <c r="B8" s="137">
        <v>14</v>
      </c>
      <c r="C8" s="137">
        <v>0</v>
      </c>
      <c r="D8" s="135">
        <v>1300</v>
      </c>
      <c r="E8" s="135">
        <f aca="true" t="shared" si="1" ref="E8:E11">C8*D8</f>
        <v>0</v>
      </c>
      <c r="F8" s="120"/>
      <c r="G8" s="121"/>
      <c r="H8" s="136"/>
      <c r="I8" s="129"/>
      <c r="J8" s="130"/>
      <c r="K8" s="131"/>
    </row>
    <row r="9" spans="1:11" ht="13.5">
      <c r="A9" s="132" t="s">
        <v>577</v>
      </c>
      <c r="B9" s="137">
        <v>7</v>
      </c>
      <c r="C9" s="137">
        <v>4</v>
      </c>
      <c r="D9" s="135">
        <v>1625</v>
      </c>
      <c r="E9" s="135">
        <f t="shared" si="1"/>
        <v>6500</v>
      </c>
      <c r="F9" s="120"/>
      <c r="G9" s="121"/>
      <c r="H9" s="136"/>
      <c r="I9" s="129"/>
      <c r="J9" s="130"/>
      <c r="K9" s="131"/>
    </row>
    <row r="10" spans="1:11" ht="13.5">
      <c r="A10" s="132" t="s">
        <v>578</v>
      </c>
      <c r="B10" s="137">
        <v>0</v>
      </c>
      <c r="C10" s="137">
        <v>0</v>
      </c>
      <c r="D10" s="135">
        <v>2600</v>
      </c>
      <c r="E10" s="135">
        <f t="shared" si="1"/>
        <v>0</v>
      </c>
      <c r="F10" s="120"/>
      <c r="G10" s="121"/>
      <c r="H10" s="136"/>
      <c r="I10" s="129"/>
      <c r="J10" s="130"/>
      <c r="K10" s="131"/>
    </row>
    <row r="11" spans="1:11" ht="13.5">
      <c r="A11" s="132" t="s">
        <v>579</v>
      </c>
      <c r="B11" s="137">
        <v>1</v>
      </c>
      <c r="C11" s="137">
        <v>1</v>
      </c>
      <c r="D11" s="135">
        <v>3250</v>
      </c>
      <c r="E11" s="135">
        <f t="shared" si="1"/>
        <v>3250</v>
      </c>
      <c r="F11" s="120"/>
      <c r="G11" s="121"/>
      <c r="H11" s="138"/>
      <c r="I11" s="129"/>
      <c r="J11" s="130"/>
      <c r="K11" s="131"/>
    </row>
    <row r="12" spans="1:11" ht="15">
      <c r="A12" s="126" t="s">
        <v>581</v>
      </c>
      <c r="B12" s="127">
        <f>SUM(B13:B16)</f>
        <v>16</v>
      </c>
      <c r="C12" s="127">
        <f>SUM(C13:C16)</f>
        <v>5</v>
      </c>
      <c r="D12" s="128"/>
      <c r="E12" s="128">
        <f>SUM(E13:E16)</f>
        <v>43700</v>
      </c>
      <c r="F12" s="120">
        <v>375000</v>
      </c>
      <c r="G12" s="121">
        <v>125000</v>
      </c>
      <c r="H12" s="122">
        <v>46800</v>
      </c>
      <c r="I12" s="129">
        <v>43700</v>
      </c>
      <c r="J12" s="130">
        <v>215500</v>
      </c>
      <c r="K12" s="131">
        <f>F12-J12</f>
        <v>159500</v>
      </c>
    </row>
    <row r="13" spans="1:11" ht="13.5">
      <c r="A13" s="132" t="s">
        <v>576</v>
      </c>
      <c r="B13" s="137">
        <v>7</v>
      </c>
      <c r="C13" s="137">
        <v>0</v>
      </c>
      <c r="D13" s="135">
        <v>6250</v>
      </c>
      <c r="E13" s="135">
        <f aca="true" t="shared" si="2" ref="E13:E16">C13*D13</f>
        <v>0</v>
      </c>
      <c r="F13" s="120"/>
      <c r="G13" s="121"/>
      <c r="H13" s="136"/>
      <c r="I13" s="129"/>
      <c r="J13" s="130"/>
      <c r="K13" s="131"/>
    </row>
    <row r="14" spans="1:11" ht="13.5">
      <c r="A14" s="132" t="s">
        <v>577</v>
      </c>
      <c r="B14" s="137">
        <v>8</v>
      </c>
      <c r="C14" s="137">
        <v>4</v>
      </c>
      <c r="D14" s="135">
        <v>7800</v>
      </c>
      <c r="E14" s="135">
        <f t="shared" si="2"/>
        <v>31200</v>
      </c>
      <c r="F14" s="120"/>
      <c r="G14" s="121"/>
      <c r="H14" s="136"/>
      <c r="I14" s="129"/>
      <c r="J14" s="130"/>
      <c r="K14" s="131"/>
    </row>
    <row r="15" spans="1:11" ht="13.5">
      <c r="A15" s="132" t="s">
        <v>578</v>
      </c>
      <c r="B15" s="137">
        <v>1</v>
      </c>
      <c r="C15" s="137">
        <v>1</v>
      </c>
      <c r="D15" s="135">
        <v>12500</v>
      </c>
      <c r="E15" s="135">
        <f t="shared" si="2"/>
        <v>12500</v>
      </c>
      <c r="F15" s="120"/>
      <c r="G15" s="121"/>
      <c r="H15" s="136"/>
      <c r="I15" s="129"/>
      <c r="J15" s="130"/>
      <c r="K15" s="131"/>
    </row>
    <row r="16" spans="1:11" ht="13.5">
      <c r="A16" s="132" t="s">
        <v>579</v>
      </c>
      <c r="B16" s="137">
        <v>0</v>
      </c>
      <c r="C16" s="137">
        <v>0</v>
      </c>
      <c r="D16" s="135">
        <v>15600</v>
      </c>
      <c r="E16" s="135">
        <f t="shared" si="2"/>
        <v>0</v>
      </c>
      <c r="F16" s="120"/>
      <c r="G16" s="121"/>
      <c r="H16" s="138"/>
      <c r="I16" s="129"/>
      <c r="J16" s="130"/>
      <c r="K16" s="131"/>
    </row>
    <row r="17" spans="1:11" ht="15">
      <c r="A17" s="126" t="s">
        <v>582</v>
      </c>
      <c r="B17" s="127">
        <f>SUM(B18:B19)</f>
        <v>20</v>
      </c>
      <c r="C17" s="127">
        <f>SUM(C18:C19)</f>
        <v>19</v>
      </c>
      <c r="D17" s="128"/>
      <c r="E17" s="128">
        <f>SUM(E18:E19)</f>
        <v>24700</v>
      </c>
      <c r="F17" s="120">
        <v>510000</v>
      </c>
      <c r="G17" s="121">
        <v>0</v>
      </c>
      <c r="H17" s="122">
        <v>0</v>
      </c>
      <c r="I17" s="129">
        <v>24700</v>
      </c>
      <c r="J17" s="130">
        <v>24700</v>
      </c>
      <c r="K17" s="131">
        <f>F17-J17</f>
        <v>485300</v>
      </c>
    </row>
    <row r="18" spans="1:11" ht="15">
      <c r="A18" s="132" t="s">
        <v>583</v>
      </c>
      <c r="B18" s="133">
        <v>20</v>
      </c>
      <c r="C18" s="133">
        <v>19</v>
      </c>
      <c r="D18" s="135">
        <v>1300</v>
      </c>
      <c r="E18" s="135">
        <f aca="true" t="shared" si="3" ref="E18:E19">C18*D18</f>
        <v>24700</v>
      </c>
      <c r="F18" s="120"/>
      <c r="G18" s="121"/>
      <c r="H18" s="136"/>
      <c r="I18" s="129"/>
      <c r="J18" s="130"/>
      <c r="K18" s="131"/>
    </row>
    <row r="19" spans="1:11" ht="15">
      <c r="A19" s="139" t="s">
        <v>584</v>
      </c>
      <c r="B19" s="133">
        <v>0</v>
      </c>
      <c r="C19" s="133">
        <v>0</v>
      </c>
      <c r="D19" s="135">
        <v>2600</v>
      </c>
      <c r="E19" s="135">
        <f t="shared" si="3"/>
        <v>0</v>
      </c>
      <c r="F19" s="120"/>
      <c r="G19" s="121"/>
      <c r="H19" s="138"/>
      <c r="I19" s="129"/>
      <c r="J19" s="130"/>
      <c r="K19" s="131"/>
    </row>
    <row r="20" spans="1:11" ht="15.75">
      <c r="A20" s="140" t="s">
        <v>585</v>
      </c>
      <c r="B20" s="141">
        <v>0</v>
      </c>
      <c r="C20" s="142">
        <v>0</v>
      </c>
      <c r="D20" s="143"/>
      <c r="E20" s="144">
        <f>SUM(E21:E26)</f>
        <v>0</v>
      </c>
      <c r="F20" s="145">
        <v>510000</v>
      </c>
      <c r="G20" s="121">
        <v>0</v>
      </c>
      <c r="H20" s="122">
        <v>195000</v>
      </c>
      <c r="I20" s="129">
        <v>0</v>
      </c>
      <c r="J20" s="130">
        <v>195000</v>
      </c>
      <c r="K20" s="131">
        <f>F20-J20</f>
        <v>315000</v>
      </c>
    </row>
    <row r="21" spans="1:11" ht="15">
      <c r="A21" s="146" t="s">
        <v>586</v>
      </c>
      <c r="B21" s="133"/>
      <c r="C21" s="133"/>
      <c r="D21" s="135">
        <v>390000</v>
      </c>
      <c r="E21" s="147">
        <f aca="true" t="shared" si="4" ref="E21:E26">C21*D21</f>
        <v>0</v>
      </c>
      <c r="F21" s="145"/>
      <c r="G21" s="121"/>
      <c r="H21" s="136"/>
      <c r="I21" s="129"/>
      <c r="J21" s="130"/>
      <c r="K21" s="131"/>
    </row>
    <row r="22" spans="1:11" ht="15">
      <c r="A22" s="146" t="s">
        <v>587</v>
      </c>
      <c r="B22" s="133"/>
      <c r="C22" s="133"/>
      <c r="D22" s="135">
        <v>65000</v>
      </c>
      <c r="E22" s="147">
        <f t="shared" si="4"/>
        <v>0</v>
      </c>
      <c r="F22" s="145"/>
      <c r="G22" s="121"/>
      <c r="H22" s="136"/>
      <c r="I22" s="129"/>
      <c r="J22" s="130"/>
      <c r="K22" s="131"/>
    </row>
    <row r="23" spans="1:11" ht="13.5">
      <c r="A23" s="146" t="s">
        <v>588</v>
      </c>
      <c r="B23" s="133"/>
      <c r="C23" s="133"/>
      <c r="D23" s="135">
        <v>65000</v>
      </c>
      <c r="E23" s="147">
        <f t="shared" si="4"/>
        <v>0</v>
      </c>
      <c r="F23" s="145"/>
      <c r="G23" s="121"/>
      <c r="H23" s="136"/>
      <c r="I23" s="129"/>
      <c r="J23" s="130"/>
      <c r="K23" s="131"/>
    </row>
    <row r="24" spans="1:11" ht="13.5">
      <c r="A24" s="146" t="s">
        <v>589</v>
      </c>
      <c r="B24" s="133"/>
      <c r="C24" s="133"/>
      <c r="D24" s="135">
        <v>65000</v>
      </c>
      <c r="E24" s="147">
        <f t="shared" si="4"/>
        <v>0</v>
      </c>
      <c r="F24" s="145"/>
      <c r="G24" s="121"/>
      <c r="H24" s="136"/>
      <c r="I24" s="129"/>
      <c r="J24" s="130"/>
      <c r="K24" s="131"/>
    </row>
    <row r="25" spans="1:11" ht="13.5">
      <c r="A25" s="146" t="s">
        <v>590</v>
      </c>
      <c r="B25" s="133"/>
      <c r="C25" s="133"/>
      <c r="D25" s="135">
        <v>65000</v>
      </c>
      <c r="E25" s="147">
        <f t="shared" si="4"/>
        <v>0</v>
      </c>
      <c r="F25" s="145"/>
      <c r="G25" s="121"/>
      <c r="H25" s="136"/>
      <c r="I25" s="129"/>
      <c r="J25" s="130"/>
      <c r="K25" s="131"/>
    </row>
    <row r="26" spans="1:11" ht="13.5">
      <c r="A26" s="146" t="s">
        <v>591</v>
      </c>
      <c r="B26" s="133"/>
      <c r="C26" s="133"/>
      <c r="D26" s="135">
        <v>65000</v>
      </c>
      <c r="E26" s="147">
        <f t="shared" si="4"/>
        <v>0</v>
      </c>
      <c r="F26" s="145"/>
      <c r="G26" s="121"/>
      <c r="H26" s="138"/>
      <c r="I26" s="129"/>
      <c r="J26" s="130"/>
      <c r="K26" s="131"/>
    </row>
    <row r="27" spans="1:11" ht="13.5">
      <c r="A27" s="126" t="s">
        <v>592</v>
      </c>
      <c r="B27" s="148">
        <f>SUM(B28:B29)</f>
        <v>0</v>
      </c>
      <c r="C27" s="148">
        <f>SUM(C28:C29)</f>
        <v>0</v>
      </c>
      <c r="D27" s="149"/>
      <c r="E27" s="128">
        <f>SUM(E28:E29)</f>
        <v>0</v>
      </c>
      <c r="F27" s="120">
        <v>640000</v>
      </c>
      <c r="G27" s="121">
        <v>510000</v>
      </c>
      <c r="H27" s="122">
        <v>0</v>
      </c>
      <c r="I27" s="150">
        <v>130000</v>
      </c>
      <c r="J27" s="124">
        <v>640000</v>
      </c>
      <c r="K27" s="131">
        <f>F27-J27</f>
        <v>0</v>
      </c>
    </row>
    <row r="28" spans="1:11" ht="13.5">
      <c r="A28" s="132" t="s">
        <v>593</v>
      </c>
      <c r="B28" s="133"/>
      <c r="C28" s="133"/>
      <c r="D28" s="135">
        <v>30000</v>
      </c>
      <c r="E28" s="135">
        <f aca="true" t="shared" si="5" ref="E28:E29">C28*D28</f>
        <v>0</v>
      </c>
      <c r="F28" s="120"/>
      <c r="G28" s="121"/>
      <c r="H28" s="136"/>
      <c r="I28" s="150"/>
      <c r="J28" s="124"/>
      <c r="K28" s="131"/>
    </row>
    <row r="29" spans="1:11" ht="13.5">
      <c r="A29" s="132" t="s">
        <v>594</v>
      </c>
      <c r="B29" s="133"/>
      <c r="C29" s="133"/>
      <c r="D29" s="135">
        <v>15000</v>
      </c>
      <c r="E29" s="135">
        <f t="shared" si="5"/>
        <v>0</v>
      </c>
      <c r="F29" s="120"/>
      <c r="G29" s="121"/>
      <c r="H29" s="138"/>
      <c r="I29" s="150"/>
      <c r="J29" s="124"/>
      <c r="K29" s="131"/>
    </row>
    <row r="30" spans="1:11" ht="13.5">
      <c r="A30" s="151" t="s">
        <v>595</v>
      </c>
      <c r="B30" s="152"/>
      <c r="C30" s="152"/>
      <c r="D30" s="143"/>
      <c r="E30" s="144">
        <v>0</v>
      </c>
      <c r="F30" s="144">
        <v>760000</v>
      </c>
      <c r="G30" s="153">
        <v>0</v>
      </c>
      <c r="H30" s="154">
        <v>0</v>
      </c>
      <c r="I30" s="123">
        <v>0</v>
      </c>
      <c r="J30" s="124">
        <v>0</v>
      </c>
      <c r="K30" s="131">
        <f aca="true" t="shared" si="6" ref="K30:K31">F30-J30</f>
        <v>760000</v>
      </c>
    </row>
    <row r="31" spans="1:11" ht="13.5">
      <c r="A31" s="151" t="s">
        <v>596</v>
      </c>
      <c r="B31" s="152"/>
      <c r="C31" s="152"/>
      <c r="D31" s="143"/>
      <c r="E31" s="144"/>
      <c r="F31" s="145">
        <v>1010000</v>
      </c>
      <c r="G31" s="121">
        <v>0</v>
      </c>
      <c r="H31" s="122">
        <v>252500</v>
      </c>
      <c r="I31" s="123">
        <v>0</v>
      </c>
      <c r="J31" s="124">
        <v>252500</v>
      </c>
      <c r="K31" s="131">
        <f t="shared" si="6"/>
        <v>757500</v>
      </c>
    </row>
    <row r="32" spans="1:11" ht="13.5">
      <c r="A32" s="155" t="s">
        <v>597</v>
      </c>
      <c r="B32" s="156"/>
      <c r="C32" s="156"/>
      <c r="D32" s="157"/>
      <c r="E32" s="157"/>
      <c r="F32" s="158"/>
      <c r="G32" s="159"/>
      <c r="H32" s="136"/>
      <c r="I32" s="160"/>
      <c r="J32" s="161"/>
      <c r="K32" s="131"/>
    </row>
    <row r="33" spans="1:11" ht="13.5">
      <c r="A33" s="155" t="s">
        <v>598</v>
      </c>
      <c r="B33" s="156"/>
      <c r="C33" s="156"/>
      <c r="D33" s="157"/>
      <c r="E33" s="162"/>
      <c r="F33" s="158"/>
      <c r="G33" s="159"/>
      <c r="H33" s="136"/>
      <c r="I33" s="160"/>
      <c r="J33" s="161"/>
      <c r="K33" s="131"/>
    </row>
    <row r="34" spans="1:11" ht="13.5">
      <c r="A34" s="155" t="s">
        <v>599</v>
      </c>
      <c r="B34" s="156"/>
      <c r="C34" s="156"/>
      <c r="D34" s="157"/>
      <c r="E34" s="162"/>
      <c r="F34" s="158"/>
      <c r="G34" s="159"/>
      <c r="H34" s="136"/>
      <c r="I34" s="160"/>
      <c r="J34" s="161"/>
      <c r="K34" s="131"/>
    </row>
    <row r="35" spans="1:11" ht="13.5">
      <c r="A35" s="155" t="s">
        <v>600</v>
      </c>
      <c r="B35" s="156"/>
      <c r="C35" s="156"/>
      <c r="D35" s="157"/>
      <c r="E35" s="162"/>
      <c r="F35" s="163"/>
      <c r="G35" s="164"/>
      <c r="H35" s="138"/>
      <c r="I35" s="165"/>
      <c r="J35" s="166"/>
      <c r="K35" s="131"/>
    </row>
    <row r="36" spans="1:11" ht="13.5">
      <c r="A36" s="140" t="s">
        <v>601</v>
      </c>
      <c r="B36" s="152"/>
      <c r="C36" s="152"/>
      <c r="D36" s="143"/>
      <c r="E36" s="144">
        <f>SUM(E37:E40)</f>
        <v>0</v>
      </c>
      <c r="F36" s="145">
        <v>260000</v>
      </c>
      <c r="G36" s="121">
        <v>56875</v>
      </c>
      <c r="H36" s="122">
        <v>48750</v>
      </c>
      <c r="I36" s="123">
        <v>0</v>
      </c>
      <c r="J36" s="124">
        <v>105625</v>
      </c>
      <c r="K36" s="131">
        <f>F36-J36</f>
        <v>154375</v>
      </c>
    </row>
    <row r="37" spans="1:11" ht="13.5">
      <c r="A37" s="132" t="s">
        <v>602</v>
      </c>
      <c r="B37" s="167"/>
      <c r="C37" s="167"/>
      <c r="D37" s="135"/>
      <c r="E37" s="147"/>
      <c r="F37" s="158"/>
      <c r="G37" s="121"/>
      <c r="H37" s="136"/>
      <c r="I37" s="123"/>
      <c r="J37" s="161"/>
      <c r="K37" s="131"/>
    </row>
    <row r="38" spans="1:11" ht="13.5">
      <c r="A38" s="132" t="s">
        <v>603</v>
      </c>
      <c r="B38" s="167"/>
      <c r="C38" s="167"/>
      <c r="D38" s="135"/>
      <c r="E38" s="147"/>
      <c r="F38" s="158"/>
      <c r="G38" s="121"/>
      <c r="H38" s="136"/>
      <c r="I38" s="123"/>
      <c r="J38" s="161"/>
      <c r="K38" s="131"/>
    </row>
    <row r="39" spans="1:11" ht="13.5">
      <c r="A39" s="132" t="s">
        <v>604</v>
      </c>
      <c r="B39" s="167"/>
      <c r="C39" s="167"/>
      <c r="D39" s="135"/>
      <c r="E39" s="147"/>
      <c r="F39" s="158"/>
      <c r="G39" s="121"/>
      <c r="H39" s="136"/>
      <c r="I39" s="123"/>
      <c r="J39" s="161"/>
      <c r="K39" s="131"/>
    </row>
    <row r="40" spans="1:11" ht="13.5">
      <c r="A40" s="132" t="s">
        <v>605</v>
      </c>
      <c r="B40" s="156"/>
      <c r="C40" s="156"/>
      <c r="D40" s="157"/>
      <c r="E40" s="162">
        <v>0</v>
      </c>
      <c r="F40" s="163"/>
      <c r="G40" s="121"/>
      <c r="H40" s="138"/>
      <c r="I40" s="123"/>
      <c r="J40" s="166"/>
      <c r="K40" s="131"/>
    </row>
    <row r="41" spans="1:11" ht="13.5">
      <c r="A41" s="168" t="s">
        <v>606</v>
      </c>
      <c r="B41" s="169"/>
      <c r="C41" s="169"/>
      <c r="D41" s="170"/>
      <c r="E41" s="171"/>
      <c r="F41" s="171">
        <v>130000</v>
      </c>
      <c r="G41" s="153">
        <v>32500</v>
      </c>
      <c r="H41" s="154">
        <v>32500</v>
      </c>
      <c r="I41" s="171">
        <v>0</v>
      </c>
      <c r="J41" s="172">
        <v>65000</v>
      </c>
      <c r="K41" s="131">
        <f>F41-J41</f>
        <v>65000</v>
      </c>
    </row>
    <row r="42" spans="1:11" ht="15">
      <c r="A42" s="146" t="s">
        <v>607</v>
      </c>
      <c r="B42" s="173">
        <f>B$2+B$7+B$12+B$17</f>
        <v>246</v>
      </c>
      <c r="C42" s="174">
        <f>C$2+C$7+C$12+C$17</f>
        <v>139.5</v>
      </c>
      <c r="D42" s="167"/>
      <c r="E42" s="147"/>
      <c r="F42" s="171">
        <f>SUM(F2:F41)</f>
        <v>4570000</v>
      </c>
      <c r="G42" s="153">
        <f>SUM(G2:G41)</f>
        <v>791000</v>
      </c>
      <c r="H42" s="154">
        <f>SUM(H2:H41)</f>
        <v>690972.5003051758</v>
      </c>
      <c r="I42" s="171">
        <f>SUM(I2:I41)</f>
        <v>243315</v>
      </c>
      <c r="J42" s="172">
        <f>SUM(J2:J41)</f>
        <v>1725287.5003051758</v>
      </c>
      <c r="K42" s="175">
        <f>SUM(K2:K41)</f>
        <v>2844712.499694824</v>
      </c>
    </row>
    <row r="43" spans="1:11" ht="18.75">
      <c r="A43" s="176" t="s">
        <v>608</v>
      </c>
      <c r="B43" s="176"/>
      <c r="C43" s="176"/>
      <c r="D43" s="177">
        <f>I42</f>
        <v>243315</v>
      </c>
      <c r="E43" s="177"/>
      <c r="F43" s="177"/>
      <c r="G43" s="177"/>
      <c r="H43" s="177"/>
      <c r="I43" s="177"/>
      <c r="J43" s="177"/>
      <c r="K43" s="177"/>
    </row>
  </sheetData>
  <sheetProtection selectLockedCells="1" selectUnlockedCells="1"/>
  <mergeCells count="10">
    <mergeCell ref="K2:K6"/>
    <mergeCell ref="K7:K11"/>
    <mergeCell ref="K12:K16"/>
    <mergeCell ref="K17:K19"/>
    <mergeCell ref="K20:K26"/>
    <mergeCell ref="K27:K29"/>
    <mergeCell ref="K31:K35"/>
    <mergeCell ref="K36:K40"/>
    <mergeCell ref="A43:C43"/>
    <mergeCell ref="D43:K43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C3:O15"/>
  <sheetViews>
    <sheetView workbookViewId="0" topLeftCell="D1">
      <selection activeCell="N13" sqref="N13"/>
    </sheetView>
  </sheetViews>
  <sheetFormatPr defaultColWidth="8.00390625" defaultRowHeight="15"/>
  <cols>
    <col min="1" max="3" width="9.00390625" style="0" customWidth="1"/>
    <col min="4" max="4" width="35.7109375" style="0" customWidth="1"/>
    <col min="5" max="5" width="16.7109375" style="0" customWidth="1"/>
    <col min="6" max="6" width="2.7109375" style="0" customWidth="1"/>
    <col min="7" max="7" width="17.421875" style="0" customWidth="1"/>
    <col min="8" max="8" width="2.28125" style="0" customWidth="1"/>
    <col min="9" max="12" width="14.00390625" style="0" customWidth="1"/>
    <col min="13" max="13" width="15.28125" style="0" customWidth="1"/>
    <col min="14" max="14" width="17.421875" style="0" customWidth="1"/>
    <col min="15" max="15" width="4.8515625" style="0" customWidth="1"/>
    <col min="16" max="16" width="12.7109375" style="178" customWidth="1"/>
    <col min="17" max="17" width="14.28125" style="0" customWidth="1"/>
    <col min="18" max="16384" width="9.00390625" style="0" customWidth="1"/>
  </cols>
  <sheetData>
    <row r="3" spans="3:15" ht="60">
      <c r="C3" s="179"/>
      <c r="D3" s="180"/>
      <c r="E3" s="181" t="s">
        <v>609</v>
      </c>
      <c r="F3" s="179"/>
      <c r="G3" s="181" t="s">
        <v>610</v>
      </c>
      <c r="H3" s="179"/>
      <c r="I3" s="182" t="s">
        <v>611</v>
      </c>
      <c r="J3" s="182" t="s">
        <v>612</v>
      </c>
      <c r="K3" s="182" t="s">
        <v>613</v>
      </c>
      <c r="L3" s="182" t="s">
        <v>614</v>
      </c>
      <c r="M3" s="182" t="s">
        <v>615</v>
      </c>
      <c r="N3" s="179" t="s">
        <v>616</v>
      </c>
      <c r="O3" s="183"/>
    </row>
    <row r="4" spans="3:15" ht="15">
      <c r="C4" s="179"/>
      <c r="D4" s="179"/>
      <c r="E4" s="184"/>
      <c r="F4" s="179"/>
      <c r="G4" s="179"/>
      <c r="H4" s="179"/>
      <c r="I4" s="179"/>
      <c r="J4" s="179"/>
      <c r="K4" s="179"/>
      <c r="L4" s="179"/>
      <c r="M4" s="179"/>
      <c r="N4" s="179"/>
      <c r="O4" s="183"/>
    </row>
    <row r="5" spans="3:14" ht="30">
      <c r="C5" s="185"/>
      <c r="D5" s="186" t="s">
        <v>617</v>
      </c>
      <c r="E5" s="187">
        <v>139878649.74</v>
      </c>
      <c r="F5" s="185"/>
      <c r="G5" s="187">
        <v>37775856.04</v>
      </c>
      <c r="H5" s="185"/>
      <c r="I5" s="187">
        <v>6841057.45</v>
      </c>
      <c r="J5" s="187">
        <v>-755352.5</v>
      </c>
      <c r="K5" s="187"/>
      <c r="L5" s="187"/>
      <c r="M5" s="187"/>
      <c r="N5" s="188">
        <f>SUM(E5:K5)</f>
        <v>183740210.73000002</v>
      </c>
    </row>
    <row r="6" spans="3:14" ht="45">
      <c r="C6" s="189"/>
      <c r="D6" s="182" t="s">
        <v>618</v>
      </c>
      <c r="E6" s="190">
        <v>2090578.3</v>
      </c>
      <c r="F6" s="190"/>
      <c r="G6" s="190">
        <v>38362916.25</v>
      </c>
      <c r="H6" s="190"/>
      <c r="I6" s="190">
        <v>8254881.25</v>
      </c>
      <c r="J6" s="190"/>
      <c r="K6" s="190"/>
      <c r="L6" s="190"/>
      <c r="M6" s="190"/>
      <c r="N6" s="190">
        <f>SUM(E6:I6)</f>
        <v>48708375.8</v>
      </c>
    </row>
    <row r="7" spans="3:14" ht="15">
      <c r="C7" s="179"/>
      <c r="D7" s="179" t="s">
        <v>619</v>
      </c>
      <c r="E7" s="190">
        <v>31536087.25</v>
      </c>
      <c r="F7" s="190"/>
      <c r="G7" s="190">
        <v>77583476.5</v>
      </c>
      <c r="H7" s="190"/>
      <c r="I7" s="190">
        <v>23285450.31</v>
      </c>
      <c r="J7" s="187">
        <v>-2141.44</v>
      </c>
      <c r="K7" s="190">
        <v>1130000</v>
      </c>
      <c r="L7" s="190"/>
      <c r="M7" s="190"/>
      <c r="N7" s="190">
        <f aca="true" t="shared" si="0" ref="N7:N9">SUM(E7:K7)</f>
        <v>133532872.62</v>
      </c>
    </row>
    <row r="8" spans="3:14" ht="15">
      <c r="C8" s="191"/>
      <c r="D8" s="179" t="s">
        <v>620</v>
      </c>
      <c r="E8" s="187">
        <f>SUM(E5:E7)</f>
        <v>173505315.29000002</v>
      </c>
      <c r="F8" s="179"/>
      <c r="G8" s="187">
        <f>SUM(G5:G7)</f>
        <v>153722248.79</v>
      </c>
      <c r="H8" s="179"/>
      <c r="I8" s="187">
        <f>SUM(I5:I7)</f>
        <v>38381389.01</v>
      </c>
      <c r="J8" s="187">
        <f>SUM(J5:J7)</f>
        <v>-757493.94</v>
      </c>
      <c r="K8" s="187">
        <f>SUM(K5:K7)</f>
        <v>1130000</v>
      </c>
      <c r="L8" s="187"/>
      <c r="M8" s="187"/>
      <c r="N8" s="187">
        <f t="shared" si="0"/>
        <v>365981459.15</v>
      </c>
    </row>
    <row r="9" spans="3:14" ht="15">
      <c r="C9" s="179"/>
      <c r="D9" s="179" t="s">
        <v>621</v>
      </c>
      <c r="E9" s="190">
        <v>176745740.64</v>
      </c>
      <c r="F9" s="190"/>
      <c r="G9" s="190">
        <v>243480771.25</v>
      </c>
      <c r="H9" s="190"/>
      <c r="I9" s="190">
        <v>14869732.41</v>
      </c>
      <c r="J9" s="187">
        <v>-1000</v>
      </c>
      <c r="K9" s="190">
        <v>34678279.1</v>
      </c>
      <c r="L9" s="190"/>
      <c r="M9" s="190"/>
      <c r="N9" s="190">
        <f t="shared" si="0"/>
        <v>469773523.4</v>
      </c>
    </row>
    <row r="10" spans="3:14" ht="15">
      <c r="C10" s="191"/>
      <c r="D10" s="179" t="s">
        <v>622</v>
      </c>
      <c r="E10" s="187">
        <f>SUM(E8:E9)</f>
        <v>350251055.93</v>
      </c>
      <c r="F10" s="179"/>
      <c r="G10" s="187">
        <f>SUM(G8:G9)</f>
        <v>397203020.03999996</v>
      </c>
      <c r="H10" s="179"/>
      <c r="I10" s="187">
        <f>SUM(I8:I9)</f>
        <v>53251121.42</v>
      </c>
      <c r="J10" s="187"/>
      <c r="K10" s="187"/>
      <c r="L10" s="187"/>
      <c r="M10" s="187"/>
      <c r="N10" s="187">
        <f aca="true" t="shared" si="1" ref="N10:N12">SUM(E10:M10)</f>
        <v>800705197.39</v>
      </c>
    </row>
    <row r="11" spans="3:14" ht="15">
      <c r="C11" s="179"/>
      <c r="D11" s="179" t="s">
        <v>623</v>
      </c>
      <c r="E11" s="190">
        <f>42985456.3+11809599.13</f>
        <v>54795055.43</v>
      </c>
      <c r="F11" s="190"/>
      <c r="G11" s="190">
        <v>84794189.93</v>
      </c>
      <c r="H11" s="190"/>
      <c r="I11" s="190">
        <f>23081461.38+2307500</f>
        <v>25388961.38</v>
      </c>
      <c r="J11" s="187"/>
      <c r="K11" s="190"/>
      <c r="L11" s="190">
        <v>126000</v>
      </c>
      <c r="M11" s="190">
        <v>195320214.85</v>
      </c>
      <c r="N11" s="187">
        <f t="shared" si="1"/>
        <v>360424421.59</v>
      </c>
    </row>
    <row r="12" spans="3:14" ht="15">
      <c r="C12" s="191"/>
      <c r="D12" s="179" t="s">
        <v>624</v>
      </c>
      <c r="E12" s="187">
        <f>SUM(E10:E11)</f>
        <v>405046111.36</v>
      </c>
      <c r="F12" s="179"/>
      <c r="G12" s="187">
        <f>SUM(G10:G11)</f>
        <v>481997209.96999997</v>
      </c>
      <c r="H12" s="179"/>
      <c r="I12" s="187">
        <f>SUM(I10:I11)</f>
        <v>78640082.8</v>
      </c>
      <c r="J12" s="187"/>
      <c r="K12" s="187"/>
      <c r="L12" s="187">
        <f>SUM(L10:L11)</f>
        <v>126000</v>
      </c>
      <c r="M12" s="187">
        <f>SUM(M10:M11)</f>
        <v>195320214.85</v>
      </c>
      <c r="N12" s="187">
        <f t="shared" si="1"/>
        <v>1161129618.98</v>
      </c>
    </row>
    <row r="15" spans="12:14" ht="15">
      <c r="L15" s="192"/>
      <c r="N15" s="19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="130" zoomScaleNormal="130" workbookViewId="0" topLeftCell="A1">
      <selection activeCell="A1" sqref="A1"/>
    </sheetView>
  </sheetViews>
  <sheetFormatPr defaultColWidth="8.00390625" defaultRowHeight="15"/>
  <cols>
    <col min="1" max="1" width="10.140625" style="24" customWidth="1"/>
    <col min="2" max="2" width="2.8515625" style="24" customWidth="1"/>
    <col min="3" max="3" width="37.140625" style="24" customWidth="1"/>
    <col min="4" max="4" width="2.7109375" style="24" customWidth="1"/>
    <col min="5" max="5" width="7.140625" style="24" customWidth="1"/>
    <col min="6" max="6" width="27.421875" style="24" customWidth="1"/>
    <col min="7" max="7" width="7.00390625" style="24" customWidth="1"/>
    <col min="8" max="9" width="10.57421875" style="24" customWidth="1"/>
    <col min="10" max="10" width="13.28125" style="24" customWidth="1"/>
    <col min="11" max="16384" width="9.140625" style="24" customWidth="1"/>
  </cols>
  <sheetData>
    <row r="1" spans="1:10" ht="12">
      <c r="A1" s="25" t="s">
        <v>0</v>
      </c>
      <c r="B1" s="25"/>
      <c r="C1" s="25"/>
      <c r="D1" s="26"/>
      <c r="E1" s="26"/>
      <c r="F1" s="26"/>
      <c r="G1" s="26"/>
      <c r="H1" s="26"/>
      <c r="I1" s="26"/>
      <c r="J1" s="26"/>
    </row>
    <row r="2" spans="1:10" ht="12">
      <c r="A2" s="25" t="s">
        <v>28</v>
      </c>
      <c r="B2" s="25"/>
      <c r="C2" s="25"/>
      <c r="D2" s="26"/>
      <c r="E2" s="26"/>
      <c r="F2" s="26"/>
      <c r="G2" s="26"/>
      <c r="H2" s="26"/>
      <c r="I2" s="26"/>
      <c r="J2" s="26"/>
    </row>
    <row r="3" spans="1:10" ht="12">
      <c r="A3" s="27"/>
      <c r="B3" s="27"/>
      <c r="C3" s="27"/>
      <c r="D3" s="26"/>
      <c r="E3" s="26"/>
      <c r="F3" s="26"/>
      <c r="G3" s="26"/>
      <c r="H3" s="26"/>
      <c r="I3" s="26"/>
      <c r="J3" s="26"/>
    </row>
    <row r="4" spans="1:10" ht="12">
      <c r="A4" s="27"/>
      <c r="B4" s="27"/>
      <c r="C4" s="27"/>
      <c r="D4" s="26"/>
      <c r="E4" s="26"/>
      <c r="F4" s="26"/>
      <c r="G4" s="26"/>
      <c r="H4" s="26"/>
      <c r="I4" s="26"/>
      <c r="J4" s="26"/>
    </row>
    <row r="5" spans="1:10" ht="12">
      <c r="A5" s="27" t="s">
        <v>2</v>
      </c>
      <c r="B5" s="27"/>
      <c r="C5" s="27"/>
      <c r="D5" s="26"/>
      <c r="E5" s="26"/>
      <c r="F5" s="26"/>
      <c r="G5" s="26"/>
      <c r="H5" s="26"/>
      <c r="I5" s="26"/>
      <c r="J5" s="26"/>
    </row>
    <row r="6" spans="1:10" ht="12">
      <c r="A6" s="28" t="s">
        <v>3</v>
      </c>
      <c r="B6" s="29" t="s">
        <v>4</v>
      </c>
      <c r="C6" s="29"/>
      <c r="D6" s="30"/>
      <c r="E6" s="31"/>
      <c r="F6" s="31" t="s">
        <v>5</v>
      </c>
      <c r="G6" s="28" t="s">
        <v>6</v>
      </c>
      <c r="H6" s="32" t="s">
        <v>7</v>
      </c>
      <c r="I6" s="32" t="s">
        <v>8</v>
      </c>
      <c r="J6" s="28" t="s">
        <v>9</v>
      </c>
    </row>
    <row r="7" spans="1:10" ht="12">
      <c r="A7" s="33">
        <v>43101</v>
      </c>
      <c r="B7" s="34" t="s">
        <v>10</v>
      </c>
      <c r="C7" s="35" t="s">
        <v>11</v>
      </c>
      <c r="D7" s="35"/>
      <c r="E7" s="35"/>
      <c r="F7" s="36"/>
      <c r="G7" s="34"/>
      <c r="H7" s="37">
        <v>642954.68</v>
      </c>
      <c r="I7" s="38"/>
      <c r="J7" s="38"/>
    </row>
    <row r="8" spans="1:10" ht="12">
      <c r="A8" s="33">
        <v>43104</v>
      </c>
      <c r="B8" s="34" t="s">
        <v>12</v>
      </c>
      <c r="C8" s="36" t="s">
        <v>29</v>
      </c>
      <c r="D8" s="36"/>
      <c r="E8" s="34"/>
      <c r="F8" s="36" t="s">
        <v>30</v>
      </c>
      <c r="G8" s="39" t="s">
        <v>15</v>
      </c>
      <c r="H8" s="38"/>
      <c r="I8" s="37">
        <v>7588.6</v>
      </c>
      <c r="J8" s="40">
        <v>635366.08</v>
      </c>
    </row>
    <row r="9" spans="1:10" ht="12">
      <c r="A9" s="41"/>
      <c r="B9" s="41"/>
      <c r="C9" s="42">
        <v>2724307.4</v>
      </c>
      <c r="D9" s="34" t="s">
        <v>31</v>
      </c>
      <c r="E9" s="43">
        <v>359</v>
      </c>
      <c r="F9" s="26"/>
      <c r="G9" s="26"/>
      <c r="H9" s="26"/>
      <c r="I9" s="26"/>
      <c r="J9" s="26"/>
    </row>
    <row r="10" spans="1:10" ht="36">
      <c r="A10" s="33"/>
      <c r="B10" s="34"/>
      <c r="C10" s="44" t="s">
        <v>32</v>
      </c>
      <c r="D10" s="26"/>
      <c r="E10" s="26"/>
      <c r="F10" s="26"/>
      <c r="G10" s="26"/>
      <c r="H10" s="26"/>
      <c r="I10" s="26"/>
      <c r="J10" s="26"/>
    </row>
    <row r="11" spans="1:10" ht="12">
      <c r="A11" s="33">
        <v>43108</v>
      </c>
      <c r="B11" s="34" t="s">
        <v>12</v>
      </c>
      <c r="C11" s="36" t="s">
        <v>33</v>
      </c>
      <c r="D11" s="36"/>
      <c r="E11" s="34"/>
      <c r="F11" s="36" t="s">
        <v>30</v>
      </c>
      <c r="G11" s="39" t="s">
        <v>17</v>
      </c>
      <c r="H11" s="38"/>
      <c r="I11" s="37">
        <v>17250</v>
      </c>
      <c r="J11" s="40">
        <v>618116.08</v>
      </c>
    </row>
    <row r="12" spans="1:10" ht="12">
      <c r="A12" s="41"/>
      <c r="B12" s="41"/>
      <c r="C12" s="42">
        <v>6192750</v>
      </c>
      <c r="D12" s="34" t="s">
        <v>31</v>
      </c>
      <c r="E12" s="43">
        <v>359</v>
      </c>
      <c r="F12" s="26"/>
      <c r="G12" s="26"/>
      <c r="H12" s="26"/>
      <c r="I12" s="26"/>
      <c r="J12" s="26"/>
    </row>
    <row r="13" spans="1:10" ht="36">
      <c r="A13" s="33"/>
      <c r="B13" s="34"/>
      <c r="C13" s="44" t="s">
        <v>34</v>
      </c>
      <c r="D13" s="26"/>
      <c r="E13" s="26"/>
      <c r="F13" s="26"/>
      <c r="G13" s="26"/>
      <c r="H13" s="26"/>
      <c r="I13" s="26"/>
      <c r="J13" s="26"/>
    </row>
    <row r="14" spans="1:10" ht="12">
      <c r="A14" s="33">
        <v>43108</v>
      </c>
      <c r="B14" s="34" t="s">
        <v>12</v>
      </c>
      <c r="C14" s="36" t="s">
        <v>33</v>
      </c>
      <c r="D14" s="36"/>
      <c r="E14" s="34"/>
      <c r="F14" s="36" t="s">
        <v>30</v>
      </c>
      <c r="G14" s="39" t="s">
        <v>23</v>
      </c>
      <c r="H14" s="38"/>
      <c r="I14" s="37">
        <v>183542</v>
      </c>
      <c r="J14" s="40">
        <v>434574.08</v>
      </c>
    </row>
    <row r="15" spans="1:10" ht="12">
      <c r="A15" s="41"/>
      <c r="B15" s="41"/>
      <c r="C15" s="42">
        <v>65891578</v>
      </c>
      <c r="D15" s="34" t="s">
        <v>31</v>
      </c>
      <c r="E15" s="43">
        <v>359</v>
      </c>
      <c r="F15" s="26"/>
      <c r="G15" s="26"/>
      <c r="H15" s="26"/>
      <c r="I15" s="26"/>
      <c r="J15" s="26"/>
    </row>
    <row r="16" spans="1:10" ht="36">
      <c r="A16" s="33"/>
      <c r="B16" s="34"/>
      <c r="C16" s="44" t="s">
        <v>35</v>
      </c>
      <c r="D16" s="26"/>
      <c r="E16" s="26"/>
      <c r="F16" s="26"/>
      <c r="G16" s="26"/>
      <c r="H16" s="26"/>
      <c r="I16" s="26"/>
      <c r="J16" s="26"/>
    </row>
    <row r="17" spans="1:10" ht="12">
      <c r="A17" s="33">
        <v>43125</v>
      </c>
      <c r="B17" s="34" t="s">
        <v>12</v>
      </c>
      <c r="C17" s="36" t="s">
        <v>36</v>
      </c>
      <c r="D17" s="36"/>
      <c r="E17" s="34"/>
      <c r="F17" s="36" t="s">
        <v>30</v>
      </c>
      <c r="G17" s="39" t="s">
        <v>25</v>
      </c>
      <c r="H17" s="38"/>
      <c r="I17" s="37">
        <v>1992</v>
      </c>
      <c r="J17" s="40">
        <v>432582.08</v>
      </c>
    </row>
    <row r="18" spans="1:10" ht="12">
      <c r="A18" s="41"/>
      <c r="B18" s="41"/>
      <c r="C18" s="42">
        <v>715128</v>
      </c>
      <c r="D18" s="34" t="s">
        <v>31</v>
      </c>
      <c r="E18" s="43">
        <v>359</v>
      </c>
      <c r="F18" s="26"/>
      <c r="G18" s="26"/>
      <c r="H18" s="26"/>
      <c r="I18" s="26"/>
      <c r="J18" s="26"/>
    </row>
    <row r="19" spans="1:10" ht="36">
      <c r="A19" s="33"/>
      <c r="B19" s="34"/>
      <c r="C19" s="44" t="s">
        <v>37</v>
      </c>
      <c r="D19" s="26"/>
      <c r="E19" s="26"/>
      <c r="F19" s="26"/>
      <c r="G19" s="26"/>
      <c r="H19" s="26"/>
      <c r="I19" s="26"/>
      <c r="J19" s="26"/>
    </row>
    <row r="20" spans="1:10" ht="12">
      <c r="A20" s="33">
        <v>43133</v>
      </c>
      <c r="B20" s="34" t="s">
        <v>10</v>
      </c>
      <c r="C20" s="36" t="s">
        <v>29</v>
      </c>
      <c r="D20" s="36"/>
      <c r="E20" s="34"/>
      <c r="F20" s="36" t="s">
        <v>38</v>
      </c>
      <c r="G20" s="39" t="s">
        <v>17</v>
      </c>
      <c r="H20" s="37">
        <v>6500</v>
      </c>
      <c r="I20" s="38"/>
      <c r="J20" s="40">
        <v>439082.08</v>
      </c>
    </row>
    <row r="21" spans="1:10" ht="12">
      <c r="A21" s="41"/>
      <c r="B21" s="41"/>
      <c r="C21" s="42">
        <v>1982500</v>
      </c>
      <c r="D21" s="34" t="s">
        <v>31</v>
      </c>
      <c r="E21" s="43">
        <v>305</v>
      </c>
      <c r="F21" s="26"/>
      <c r="G21" s="26"/>
      <c r="H21" s="26"/>
      <c r="I21" s="26"/>
      <c r="J21" s="26"/>
    </row>
    <row r="22" spans="1:10" ht="36">
      <c r="A22" s="33"/>
      <c r="B22" s="34"/>
      <c r="C22" s="44" t="s">
        <v>39</v>
      </c>
      <c r="D22" s="26"/>
      <c r="E22" s="26"/>
      <c r="F22" s="26"/>
      <c r="G22" s="26"/>
      <c r="H22" s="26"/>
      <c r="I22" s="26"/>
      <c r="J22" s="26"/>
    </row>
    <row r="23" spans="1:10" ht="12">
      <c r="A23" s="33">
        <v>43137</v>
      </c>
      <c r="B23" s="34" t="s">
        <v>12</v>
      </c>
      <c r="C23" s="36" t="s">
        <v>29</v>
      </c>
      <c r="D23" s="36"/>
      <c r="E23" s="34"/>
      <c r="F23" s="36" t="s">
        <v>30</v>
      </c>
      <c r="G23" s="39" t="s">
        <v>40</v>
      </c>
      <c r="H23" s="38"/>
      <c r="I23" s="37">
        <v>8406</v>
      </c>
      <c r="J23" s="40">
        <v>430676.08</v>
      </c>
    </row>
    <row r="24" spans="1:10" ht="12">
      <c r="A24" s="41"/>
      <c r="B24" s="41"/>
      <c r="C24" s="42">
        <v>3017754</v>
      </c>
      <c r="D24" s="34" t="s">
        <v>31</v>
      </c>
      <c r="E24" s="43">
        <v>359</v>
      </c>
      <c r="F24" s="26"/>
      <c r="G24" s="26"/>
      <c r="H24" s="26"/>
      <c r="I24" s="26"/>
      <c r="J24" s="26"/>
    </row>
    <row r="25" spans="1:10" ht="24">
      <c r="A25" s="33"/>
      <c r="B25" s="34"/>
      <c r="C25" s="44" t="s">
        <v>41</v>
      </c>
      <c r="D25" s="26"/>
      <c r="E25" s="26"/>
      <c r="F25" s="26"/>
      <c r="G25" s="26"/>
      <c r="H25" s="26"/>
      <c r="I25" s="26"/>
      <c r="J25" s="26"/>
    </row>
    <row r="26" spans="1:10" ht="12">
      <c r="A26" s="33">
        <v>43137</v>
      </c>
      <c r="B26" s="34" t="s">
        <v>10</v>
      </c>
      <c r="C26" s="36" t="s">
        <v>42</v>
      </c>
      <c r="D26" s="36"/>
      <c r="E26" s="34"/>
      <c r="F26" s="36" t="s">
        <v>38</v>
      </c>
      <c r="G26" s="39" t="s">
        <v>23</v>
      </c>
      <c r="H26" s="37">
        <v>250</v>
      </c>
      <c r="I26" s="38"/>
      <c r="J26" s="40">
        <v>430926.08</v>
      </c>
    </row>
    <row r="27" spans="1:10" ht="12">
      <c r="A27" s="41"/>
      <c r="B27" s="41"/>
      <c r="C27" s="42">
        <v>89750</v>
      </c>
      <c r="D27" s="34" t="s">
        <v>31</v>
      </c>
      <c r="E27" s="43">
        <v>359</v>
      </c>
      <c r="F27" s="26"/>
      <c r="G27" s="26"/>
      <c r="H27" s="26"/>
      <c r="I27" s="26"/>
      <c r="J27" s="26"/>
    </row>
    <row r="28" spans="1:10" ht="36">
      <c r="A28" s="33"/>
      <c r="B28" s="34"/>
      <c r="C28" s="44" t="s">
        <v>43</v>
      </c>
      <c r="D28" s="26"/>
      <c r="E28" s="26"/>
      <c r="F28" s="26"/>
      <c r="G28" s="26"/>
      <c r="H28" s="26"/>
      <c r="I28" s="26"/>
      <c r="J28" s="26"/>
    </row>
    <row r="29" spans="1:10" ht="12">
      <c r="A29" s="33">
        <v>43168</v>
      </c>
      <c r="B29" s="34" t="s">
        <v>12</v>
      </c>
      <c r="C29" s="36" t="s">
        <v>42</v>
      </c>
      <c r="D29" s="36"/>
      <c r="E29" s="34"/>
      <c r="F29" s="36" t="s">
        <v>38</v>
      </c>
      <c r="G29" s="39" t="s">
        <v>44</v>
      </c>
      <c r="H29" s="38"/>
      <c r="I29" s="37">
        <v>250</v>
      </c>
      <c r="J29" s="40">
        <v>430676.08</v>
      </c>
    </row>
    <row r="30" spans="1:10" ht="12">
      <c r="A30" s="41"/>
      <c r="B30" s="41"/>
      <c r="C30" s="42">
        <v>89750</v>
      </c>
      <c r="D30" s="34" t="s">
        <v>31</v>
      </c>
      <c r="E30" s="43">
        <v>359</v>
      </c>
      <c r="F30" s="26"/>
      <c r="G30" s="26"/>
      <c r="H30" s="26"/>
      <c r="I30" s="26"/>
      <c r="J30" s="26"/>
    </row>
    <row r="31" spans="1:10" ht="36">
      <c r="A31" s="33"/>
      <c r="B31" s="34"/>
      <c r="C31" s="44" t="s">
        <v>45</v>
      </c>
      <c r="D31" s="26"/>
      <c r="E31" s="26"/>
      <c r="F31" s="26"/>
      <c r="G31" s="26"/>
      <c r="H31" s="26"/>
      <c r="I31" s="26"/>
      <c r="J31" s="26"/>
    </row>
    <row r="32" spans="1:10" ht="12">
      <c r="A32" s="33">
        <v>43171</v>
      </c>
      <c r="B32" s="34" t="s">
        <v>12</v>
      </c>
      <c r="C32" s="36" t="s">
        <v>46</v>
      </c>
      <c r="D32" s="36"/>
      <c r="E32" s="34"/>
      <c r="F32" s="36" t="s">
        <v>30</v>
      </c>
      <c r="G32" s="39" t="s">
        <v>44</v>
      </c>
      <c r="H32" s="38"/>
      <c r="I32" s="37">
        <v>576</v>
      </c>
      <c r="J32" s="40">
        <v>430100.08</v>
      </c>
    </row>
    <row r="33" spans="1:10" ht="12">
      <c r="A33" s="41"/>
      <c r="B33" s="41"/>
      <c r="C33" s="42">
        <v>206784</v>
      </c>
      <c r="D33" s="34" t="s">
        <v>31</v>
      </c>
      <c r="E33" s="43">
        <v>359</v>
      </c>
      <c r="F33" s="26"/>
      <c r="G33" s="26"/>
      <c r="H33" s="26"/>
      <c r="I33" s="26"/>
      <c r="J33" s="26"/>
    </row>
    <row r="34" spans="1:10" ht="36">
      <c r="A34" s="33"/>
      <c r="B34" s="34"/>
      <c r="C34" s="44" t="s">
        <v>47</v>
      </c>
      <c r="D34" s="26"/>
      <c r="E34" s="26"/>
      <c r="F34" s="26"/>
      <c r="G34" s="26"/>
      <c r="H34" s="26"/>
      <c r="I34" s="26"/>
      <c r="J34" s="26"/>
    </row>
    <row r="35" spans="1:10" ht="12">
      <c r="A35" s="33">
        <v>43175</v>
      </c>
      <c r="B35" s="34" t="s">
        <v>12</v>
      </c>
      <c r="C35" s="36" t="s">
        <v>19</v>
      </c>
      <c r="D35" s="36"/>
      <c r="E35" s="34"/>
      <c r="F35" s="36" t="s">
        <v>30</v>
      </c>
      <c r="G35" s="39" t="s">
        <v>48</v>
      </c>
      <c r="H35" s="38"/>
      <c r="I35" s="37">
        <v>150000</v>
      </c>
      <c r="J35" s="40">
        <v>280100.08</v>
      </c>
    </row>
    <row r="36" spans="1:10" ht="12">
      <c r="A36" s="41"/>
      <c r="B36" s="41"/>
      <c r="C36" s="42">
        <v>53850000</v>
      </c>
      <c r="D36" s="34" t="s">
        <v>31</v>
      </c>
      <c r="E36" s="43">
        <v>359</v>
      </c>
      <c r="F36" s="26"/>
      <c r="G36" s="26"/>
      <c r="H36" s="26"/>
      <c r="I36" s="26"/>
      <c r="J36" s="26"/>
    </row>
    <row r="37" spans="1:10" ht="24">
      <c r="A37" s="33"/>
      <c r="B37" s="34"/>
      <c r="C37" s="44" t="s">
        <v>49</v>
      </c>
      <c r="D37" s="26"/>
      <c r="E37" s="26"/>
      <c r="F37" s="26"/>
      <c r="G37" s="26"/>
      <c r="H37" s="26"/>
      <c r="I37" s="26"/>
      <c r="J37" s="26"/>
    </row>
    <row r="38" spans="1:10" ht="12">
      <c r="A38" s="33">
        <v>43180</v>
      </c>
      <c r="B38" s="34" t="s">
        <v>12</v>
      </c>
      <c r="C38" s="36" t="s">
        <v>50</v>
      </c>
      <c r="D38" s="36"/>
      <c r="E38" s="34"/>
      <c r="F38" s="36" t="s">
        <v>30</v>
      </c>
      <c r="G38" s="39" t="s">
        <v>51</v>
      </c>
      <c r="H38" s="38"/>
      <c r="I38" s="37">
        <v>8514</v>
      </c>
      <c r="J38" s="40">
        <v>271586.08</v>
      </c>
    </row>
    <row r="39" spans="1:10" ht="12">
      <c r="A39" s="41"/>
      <c r="B39" s="41"/>
      <c r="C39" s="42">
        <v>3056526</v>
      </c>
      <c r="D39" s="34" t="s">
        <v>31</v>
      </c>
      <c r="E39" s="43">
        <v>359</v>
      </c>
      <c r="F39" s="26"/>
      <c r="G39" s="26"/>
      <c r="H39" s="26"/>
      <c r="I39" s="26"/>
      <c r="J39" s="26"/>
    </row>
    <row r="40" spans="1:10" ht="48">
      <c r="A40" s="33"/>
      <c r="B40" s="34"/>
      <c r="C40" s="44" t="s">
        <v>52</v>
      </c>
      <c r="D40" s="26"/>
      <c r="E40" s="26"/>
      <c r="F40" s="26"/>
      <c r="G40" s="26"/>
      <c r="H40" s="26"/>
      <c r="I40" s="26"/>
      <c r="J40" s="26"/>
    </row>
    <row r="41" spans="1:10" ht="12">
      <c r="A41" s="33">
        <v>43187</v>
      </c>
      <c r="B41" s="34" t="s">
        <v>12</v>
      </c>
      <c r="C41" s="36" t="s">
        <v>53</v>
      </c>
      <c r="D41" s="36"/>
      <c r="E41" s="34"/>
      <c r="F41" s="36" t="s">
        <v>30</v>
      </c>
      <c r="G41" s="39" t="s">
        <v>54</v>
      </c>
      <c r="H41" s="38"/>
      <c r="I41" s="37">
        <v>109500</v>
      </c>
      <c r="J41" s="40">
        <v>162086.08</v>
      </c>
    </row>
    <row r="42" spans="1:10" ht="12">
      <c r="A42" s="41"/>
      <c r="B42" s="41"/>
      <c r="C42" s="42">
        <v>39310500</v>
      </c>
      <c r="D42" s="34" t="s">
        <v>31</v>
      </c>
      <c r="E42" s="43">
        <v>359</v>
      </c>
      <c r="F42" s="26"/>
      <c r="G42" s="26"/>
      <c r="H42" s="26"/>
      <c r="I42" s="26"/>
      <c r="J42" s="26"/>
    </row>
    <row r="43" spans="1:10" ht="24">
      <c r="A43" s="33"/>
      <c r="B43" s="34"/>
      <c r="C43" s="44" t="s">
        <v>55</v>
      </c>
      <c r="D43" s="26"/>
      <c r="E43" s="26"/>
      <c r="F43" s="26"/>
      <c r="G43" s="26"/>
      <c r="H43" s="26"/>
      <c r="I43" s="26"/>
      <c r="J43" s="26"/>
    </row>
    <row r="44" spans="1:10" ht="12">
      <c r="A44" s="33">
        <v>43190</v>
      </c>
      <c r="B44" s="34" t="s">
        <v>12</v>
      </c>
      <c r="C44" s="36" t="s">
        <v>56</v>
      </c>
      <c r="D44" s="36"/>
      <c r="E44" s="34"/>
      <c r="F44" s="36" t="s">
        <v>38</v>
      </c>
      <c r="G44" s="39" t="s">
        <v>54</v>
      </c>
      <c r="H44" s="38"/>
      <c r="I44" s="37">
        <v>640.58</v>
      </c>
      <c r="J44" s="40">
        <v>161445.5</v>
      </c>
    </row>
    <row r="45" spans="1:10" ht="12">
      <c r="A45" s="41"/>
      <c r="B45" s="41"/>
      <c r="C45" s="42">
        <v>195376.9</v>
      </c>
      <c r="D45" s="34" t="s">
        <v>31</v>
      </c>
      <c r="E45" s="43">
        <v>305</v>
      </c>
      <c r="F45" s="26"/>
      <c r="G45" s="26"/>
      <c r="H45" s="26"/>
      <c r="I45" s="26"/>
      <c r="J45" s="26"/>
    </row>
    <row r="46" spans="1:10" ht="24">
      <c r="A46" s="33"/>
      <c r="B46" s="34"/>
      <c r="C46" s="44" t="s">
        <v>57</v>
      </c>
      <c r="D46" s="26"/>
      <c r="E46" s="26"/>
      <c r="F46" s="26"/>
      <c r="G46" s="26"/>
      <c r="H46" s="26"/>
      <c r="I46" s="26"/>
      <c r="J46" s="26"/>
    </row>
    <row r="47" spans="1:10" ht="12">
      <c r="A47" s="33">
        <v>43203</v>
      </c>
      <c r="B47" s="34" t="s">
        <v>12</v>
      </c>
      <c r="C47" s="36" t="s">
        <v>19</v>
      </c>
      <c r="D47" s="36"/>
      <c r="E47" s="34"/>
      <c r="F47" s="36" t="s">
        <v>30</v>
      </c>
      <c r="G47" s="39" t="s">
        <v>58</v>
      </c>
      <c r="H47" s="38"/>
      <c r="I47" s="37">
        <v>20000</v>
      </c>
      <c r="J47" s="40">
        <v>141445.5</v>
      </c>
    </row>
    <row r="48" spans="1:10" ht="12">
      <c r="A48" s="41"/>
      <c r="B48" s="41"/>
      <c r="C48" s="42">
        <v>7200000</v>
      </c>
      <c r="D48" s="34" t="s">
        <v>31</v>
      </c>
      <c r="E48" s="43">
        <v>360</v>
      </c>
      <c r="F48" s="26"/>
      <c r="G48" s="26"/>
      <c r="H48" s="26"/>
      <c r="I48" s="26"/>
      <c r="J48" s="26"/>
    </row>
    <row r="49" spans="1:10" ht="24">
      <c r="A49" s="33"/>
      <c r="B49" s="34"/>
      <c r="C49" s="44" t="s">
        <v>59</v>
      </c>
      <c r="D49" s="26"/>
      <c r="E49" s="26"/>
      <c r="F49" s="26"/>
      <c r="G49" s="26"/>
      <c r="H49" s="26"/>
      <c r="I49" s="26"/>
      <c r="J49" s="26"/>
    </row>
    <row r="50" spans="1:10" ht="12">
      <c r="A50" s="33">
        <v>43216</v>
      </c>
      <c r="B50" s="34" t="s">
        <v>12</v>
      </c>
      <c r="C50" s="36" t="s">
        <v>19</v>
      </c>
      <c r="D50" s="36"/>
      <c r="E50" s="34"/>
      <c r="F50" s="36" t="s">
        <v>30</v>
      </c>
      <c r="G50" s="39" t="s">
        <v>60</v>
      </c>
      <c r="H50" s="38"/>
      <c r="I50" s="37">
        <v>30000</v>
      </c>
      <c r="J50" s="40">
        <v>111445.5</v>
      </c>
    </row>
    <row r="51" spans="1:10" ht="12">
      <c r="A51" s="41"/>
      <c r="B51" s="41"/>
      <c r="C51" s="42">
        <v>10770000</v>
      </c>
      <c r="D51" s="34" t="s">
        <v>31</v>
      </c>
      <c r="E51" s="43">
        <v>359</v>
      </c>
      <c r="F51" s="26"/>
      <c r="G51" s="26"/>
      <c r="H51" s="26"/>
      <c r="I51" s="26"/>
      <c r="J51" s="26"/>
    </row>
    <row r="52" spans="1:10" ht="24">
      <c r="A52" s="33"/>
      <c r="B52" s="34"/>
      <c r="C52" s="44" t="s">
        <v>61</v>
      </c>
      <c r="D52" s="26"/>
      <c r="E52" s="26"/>
      <c r="F52" s="26"/>
      <c r="G52" s="26"/>
      <c r="H52" s="26"/>
      <c r="I52" s="26"/>
      <c r="J52" s="26"/>
    </row>
    <row r="53" spans="1:10" ht="12">
      <c r="A53" s="33">
        <v>43220</v>
      </c>
      <c r="B53" s="34" t="s">
        <v>12</v>
      </c>
      <c r="C53" s="36" t="s">
        <v>56</v>
      </c>
      <c r="D53" s="36"/>
      <c r="E53" s="34"/>
      <c r="F53" s="36" t="s">
        <v>38</v>
      </c>
      <c r="G53" s="39" t="s">
        <v>60</v>
      </c>
      <c r="H53" s="38"/>
      <c r="I53" s="37">
        <v>105</v>
      </c>
      <c r="J53" s="40">
        <v>111340.5</v>
      </c>
    </row>
    <row r="54" spans="1:10" ht="12">
      <c r="A54" s="41"/>
      <c r="B54" s="41"/>
      <c r="C54" s="42">
        <v>32025</v>
      </c>
      <c r="D54" s="34" t="s">
        <v>31</v>
      </c>
      <c r="E54" s="43">
        <v>305</v>
      </c>
      <c r="F54" s="26"/>
      <c r="G54" s="26"/>
      <c r="H54" s="26"/>
      <c r="I54" s="26"/>
      <c r="J54" s="26"/>
    </row>
    <row r="55" spans="1:10" ht="24">
      <c r="A55" s="33"/>
      <c r="B55" s="34"/>
      <c r="C55" s="44" t="s">
        <v>62</v>
      </c>
      <c r="D55" s="26"/>
      <c r="E55" s="26"/>
      <c r="F55" s="26"/>
      <c r="G55" s="26"/>
      <c r="H55" s="26"/>
      <c r="I55" s="26"/>
      <c r="J55" s="26"/>
    </row>
    <row r="56" spans="1:10" ht="12">
      <c r="A56" s="33">
        <v>43223</v>
      </c>
      <c r="B56" s="34" t="s">
        <v>12</v>
      </c>
      <c r="C56" s="36" t="s">
        <v>36</v>
      </c>
      <c r="D56" s="36"/>
      <c r="E56" s="34"/>
      <c r="F56" s="36" t="s">
        <v>30</v>
      </c>
      <c r="G56" s="39" t="s">
        <v>63</v>
      </c>
      <c r="H56" s="38"/>
      <c r="I56" s="37">
        <v>1290</v>
      </c>
      <c r="J56" s="40">
        <v>110050.5</v>
      </c>
    </row>
    <row r="57" spans="1:10" ht="12">
      <c r="A57" s="41"/>
      <c r="B57" s="41"/>
      <c r="C57" s="42">
        <v>463110</v>
      </c>
      <c r="D57" s="34" t="s">
        <v>31</v>
      </c>
      <c r="E57" s="43">
        <v>359</v>
      </c>
      <c r="F57" s="26"/>
      <c r="G57" s="26"/>
      <c r="H57" s="26"/>
      <c r="I57" s="26"/>
      <c r="J57" s="26"/>
    </row>
    <row r="58" spans="1:10" ht="48">
      <c r="A58" s="33"/>
      <c r="B58" s="34"/>
      <c r="C58" s="44" t="s">
        <v>64</v>
      </c>
      <c r="D58" s="26"/>
      <c r="E58" s="26"/>
      <c r="F58" s="26"/>
      <c r="G58" s="26"/>
      <c r="H58" s="26"/>
      <c r="I58" s="26"/>
      <c r="J58" s="26"/>
    </row>
    <row r="59" spans="1:10" ht="12">
      <c r="A59" s="33">
        <v>43223</v>
      </c>
      <c r="B59" s="34" t="s">
        <v>12</v>
      </c>
      <c r="C59" s="36" t="s">
        <v>36</v>
      </c>
      <c r="D59" s="36"/>
      <c r="E59" s="34"/>
      <c r="F59" s="36" t="s">
        <v>30</v>
      </c>
      <c r="G59" s="39" t="s">
        <v>65</v>
      </c>
      <c r="H59" s="38"/>
      <c r="I59" s="37">
        <v>1290</v>
      </c>
      <c r="J59" s="40">
        <v>108760.5</v>
      </c>
    </row>
    <row r="60" spans="1:10" ht="12">
      <c r="A60" s="41"/>
      <c r="B60" s="41"/>
      <c r="C60" s="42">
        <v>463110</v>
      </c>
      <c r="D60" s="34" t="s">
        <v>31</v>
      </c>
      <c r="E60" s="43">
        <v>359</v>
      </c>
      <c r="F60" s="26"/>
      <c r="G60" s="26"/>
      <c r="H60" s="26"/>
      <c r="I60" s="26"/>
      <c r="J60" s="26"/>
    </row>
    <row r="61" spans="1:10" ht="36">
      <c r="A61" s="33"/>
      <c r="B61" s="34"/>
      <c r="C61" s="44" t="s">
        <v>66</v>
      </c>
      <c r="D61" s="26"/>
      <c r="E61" s="26"/>
      <c r="F61" s="26"/>
      <c r="G61" s="26"/>
      <c r="H61" s="26"/>
      <c r="I61" s="26"/>
      <c r="J61" s="26"/>
    </row>
    <row r="62" spans="1:10" ht="12">
      <c r="A62" s="33">
        <v>43223</v>
      </c>
      <c r="B62" s="34" t="s">
        <v>12</v>
      </c>
      <c r="C62" s="36" t="s">
        <v>36</v>
      </c>
      <c r="D62" s="36"/>
      <c r="E62" s="34"/>
      <c r="F62" s="36" t="s">
        <v>30</v>
      </c>
      <c r="G62" s="39" t="s">
        <v>67</v>
      </c>
      <c r="H62" s="38"/>
      <c r="I62" s="37">
        <v>1290</v>
      </c>
      <c r="J62" s="40">
        <v>107470.5</v>
      </c>
    </row>
    <row r="63" spans="1:10" ht="12">
      <c r="A63" s="41"/>
      <c r="B63" s="41"/>
      <c r="C63" s="42">
        <v>463110</v>
      </c>
      <c r="D63" s="34" t="s">
        <v>31</v>
      </c>
      <c r="E63" s="43">
        <v>359</v>
      </c>
      <c r="F63" s="26"/>
      <c r="G63" s="26"/>
      <c r="H63" s="26"/>
      <c r="I63" s="26"/>
      <c r="J63" s="26"/>
    </row>
    <row r="64" spans="1:10" ht="48">
      <c r="A64" s="33"/>
      <c r="B64" s="34"/>
      <c r="C64" s="44" t="s">
        <v>68</v>
      </c>
      <c r="D64" s="26"/>
      <c r="E64" s="26"/>
      <c r="F64" s="26"/>
      <c r="G64" s="26"/>
      <c r="H64" s="26"/>
      <c r="I64" s="26"/>
      <c r="J64" s="26"/>
    </row>
    <row r="65" spans="1:10" ht="12">
      <c r="A65" s="33">
        <v>43223</v>
      </c>
      <c r="B65" s="34" t="s">
        <v>12</v>
      </c>
      <c r="C65" s="36" t="s">
        <v>36</v>
      </c>
      <c r="D65" s="36"/>
      <c r="E65" s="34"/>
      <c r="F65" s="36" t="s">
        <v>30</v>
      </c>
      <c r="G65" s="39" t="s">
        <v>69</v>
      </c>
      <c r="H65" s="38"/>
      <c r="I65" s="37">
        <v>3870</v>
      </c>
      <c r="J65" s="40">
        <v>103600.5</v>
      </c>
    </row>
    <row r="66" spans="1:10" ht="12">
      <c r="A66" s="41"/>
      <c r="B66" s="41"/>
      <c r="C66" s="42">
        <v>1389330</v>
      </c>
      <c r="D66" s="34" t="s">
        <v>31</v>
      </c>
      <c r="E66" s="43">
        <v>359</v>
      </c>
      <c r="F66" s="26"/>
      <c r="G66" s="26"/>
      <c r="H66" s="26"/>
      <c r="I66" s="26"/>
      <c r="J66" s="26"/>
    </row>
    <row r="67" spans="1:10" ht="60">
      <c r="A67" s="33"/>
      <c r="B67" s="34"/>
      <c r="C67" s="44" t="s">
        <v>70</v>
      </c>
      <c r="D67" s="26"/>
      <c r="E67" s="26"/>
      <c r="F67" s="26"/>
      <c r="G67" s="26"/>
      <c r="H67" s="26"/>
      <c r="I67" s="26"/>
      <c r="J67" s="26"/>
    </row>
    <row r="68" spans="1:10" ht="12">
      <c r="A68" s="33">
        <v>43223</v>
      </c>
      <c r="B68" s="34" t="s">
        <v>12</v>
      </c>
      <c r="C68" s="36" t="s">
        <v>36</v>
      </c>
      <c r="D68" s="36"/>
      <c r="E68" s="34"/>
      <c r="F68" s="36" t="s">
        <v>30</v>
      </c>
      <c r="G68" s="39" t="s">
        <v>71</v>
      </c>
      <c r="H68" s="38"/>
      <c r="I68" s="37">
        <v>1290</v>
      </c>
      <c r="J68" s="40">
        <v>102310.5</v>
      </c>
    </row>
    <row r="69" spans="1:10" ht="12">
      <c r="A69" s="41"/>
      <c r="B69" s="41"/>
      <c r="C69" s="42">
        <v>463110</v>
      </c>
      <c r="D69" s="34" t="s">
        <v>31</v>
      </c>
      <c r="E69" s="43">
        <v>359</v>
      </c>
      <c r="F69" s="26"/>
      <c r="G69" s="26"/>
      <c r="H69" s="26"/>
      <c r="I69" s="26"/>
      <c r="J69" s="26"/>
    </row>
    <row r="70" spans="1:10" ht="48">
      <c r="A70" s="33"/>
      <c r="B70" s="34"/>
      <c r="C70" s="44" t="s">
        <v>72</v>
      </c>
      <c r="D70" s="26"/>
      <c r="E70" s="26"/>
      <c r="F70" s="26"/>
      <c r="G70" s="26"/>
      <c r="H70" s="26"/>
      <c r="I70" s="26"/>
      <c r="J70" s="26"/>
    </row>
    <row r="71" spans="1:10" ht="12">
      <c r="A71" s="33">
        <v>43223</v>
      </c>
      <c r="B71" s="34" t="s">
        <v>12</v>
      </c>
      <c r="C71" s="36" t="s">
        <v>36</v>
      </c>
      <c r="D71" s="36"/>
      <c r="E71" s="34"/>
      <c r="F71" s="36" t="s">
        <v>30</v>
      </c>
      <c r="G71" s="39" t="s">
        <v>73</v>
      </c>
      <c r="H71" s="38"/>
      <c r="I71" s="37">
        <v>1290</v>
      </c>
      <c r="J71" s="40">
        <v>101020.5</v>
      </c>
    </row>
    <row r="72" spans="1:10" ht="12">
      <c r="A72" s="41"/>
      <c r="B72" s="41"/>
      <c r="C72" s="42">
        <v>463110</v>
      </c>
      <c r="D72" s="34" t="s">
        <v>31</v>
      </c>
      <c r="E72" s="43">
        <v>359</v>
      </c>
      <c r="F72" s="26"/>
      <c r="G72" s="26"/>
      <c r="H72" s="26"/>
      <c r="I72" s="26"/>
      <c r="J72" s="26"/>
    </row>
    <row r="73" spans="1:10" ht="48">
      <c r="A73" s="33"/>
      <c r="B73" s="34"/>
      <c r="C73" s="44" t="s">
        <v>74</v>
      </c>
      <c r="D73" s="26"/>
      <c r="E73" s="26"/>
      <c r="F73" s="26"/>
      <c r="G73" s="26"/>
      <c r="H73" s="26"/>
      <c r="I73" s="26"/>
      <c r="J73" s="26"/>
    </row>
    <row r="74" spans="1:10" ht="12">
      <c r="A74" s="33">
        <v>43230</v>
      </c>
      <c r="B74" s="34" t="s">
        <v>12</v>
      </c>
      <c r="C74" s="36" t="s">
        <v>29</v>
      </c>
      <c r="D74" s="36"/>
      <c r="E74" s="34"/>
      <c r="F74" s="36" t="s">
        <v>30</v>
      </c>
      <c r="G74" s="39" t="s">
        <v>75</v>
      </c>
      <c r="H74" s="38"/>
      <c r="I74" s="37">
        <v>10000</v>
      </c>
      <c r="J74" s="40">
        <v>91020.5</v>
      </c>
    </row>
    <row r="75" spans="1:10" ht="12">
      <c r="A75" s="41"/>
      <c r="B75" s="41"/>
      <c r="C75" s="42">
        <v>3590000</v>
      </c>
      <c r="D75" s="34" t="s">
        <v>31</v>
      </c>
      <c r="E75" s="43">
        <v>359</v>
      </c>
      <c r="F75" s="26"/>
      <c r="G75" s="26"/>
      <c r="H75" s="26"/>
      <c r="I75" s="26"/>
      <c r="J75" s="26"/>
    </row>
    <row r="76" spans="1:10" ht="24">
      <c r="A76" s="33"/>
      <c r="B76" s="34"/>
      <c r="C76" s="44" t="s">
        <v>76</v>
      </c>
      <c r="D76" s="26"/>
      <c r="E76" s="26"/>
      <c r="F76" s="26"/>
      <c r="G76" s="26"/>
      <c r="H76" s="26"/>
      <c r="I76" s="26"/>
      <c r="J76" s="26"/>
    </row>
    <row r="77" spans="1:10" ht="12">
      <c r="A77" s="33">
        <v>43230</v>
      </c>
      <c r="B77" s="34" t="s">
        <v>12</v>
      </c>
      <c r="C77" s="36" t="s">
        <v>29</v>
      </c>
      <c r="D77" s="36"/>
      <c r="E77" s="34"/>
      <c r="F77" s="36" t="s">
        <v>30</v>
      </c>
      <c r="G77" s="39" t="s">
        <v>77</v>
      </c>
      <c r="H77" s="38"/>
      <c r="I77" s="37">
        <v>8028.67</v>
      </c>
      <c r="J77" s="40">
        <v>82991.83</v>
      </c>
    </row>
    <row r="78" spans="1:10" ht="12">
      <c r="A78" s="41"/>
      <c r="B78" s="41"/>
      <c r="C78" s="42">
        <v>2882292.53</v>
      </c>
      <c r="D78" s="34" t="s">
        <v>31</v>
      </c>
      <c r="E78" s="43">
        <v>359</v>
      </c>
      <c r="F78" s="26"/>
      <c r="G78" s="26"/>
      <c r="H78" s="26"/>
      <c r="I78" s="26"/>
      <c r="J78" s="26"/>
    </row>
    <row r="79" spans="1:10" ht="24">
      <c r="A79" s="33"/>
      <c r="B79" s="34"/>
      <c r="C79" s="44" t="s">
        <v>78</v>
      </c>
      <c r="D79" s="26"/>
      <c r="E79" s="26"/>
      <c r="F79" s="26"/>
      <c r="G79" s="26"/>
      <c r="H79" s="26"/>
      <c r="I79" s="26"/>
      <c r="J79" s="26"/>
    </row>
    <row r="80" spans="1:10" ht="12">
      <c r="A80" s="33">
        <v>43231</v>
      </c>
      <c r="B80" s="34" t="s">
        <v>12</v>
      </c>
      <c r="C80" s="36" t="s">
        <v>79</v>
      </c>
      <c r="D80" s="36"/>
      <c r="E80" s="34"/>
      <c r="F80" s="36" t="s">
        <v>30</v>
      </c>
      <c r="G80" s="39" t="s">
        <v>80</v>
      </c>
      <c r="H80" s="38"/>
      <c r="I80" s="37">
        <v>1633.76</v>
      </c>
      <c r="J80" s="40">
        <v>81358.07</v>
      </c>
    </row>
    <row r="81" spans="1:10" ht="12">
      <c r="A81" s="41"/>
      <c r="B81" s="41"/>
      <c r="C81" s="42">
        <v>586519.84</v>
      </c>
      <c r="D81" s="34" t="s">
        <v>31</v>
      </c>
      <c r="E81" s="43">
        <v>359</v>
      </c>
      <c r="F81" s="26"/>
      <c r="G81" s="26"/>
      <c r="H81" s="26"/>
      <c r="I81" s="26"/>
      <c r="J81" s="26"/>
    </row>
    <row r="82" spans="1:10" ht="36">
      <c r="A82" s="33"/>
      <c r="B82" s="34"/>
      <c r="C82" s="44" t="s">
        <v>81</v>
      </c>
      <c r="D82" s="26"/>
      <c r="E82" s="26"/>
      <c r="F82" s="26"/>
      <c r="G82" s="26"/>
      <c r="H82" s="26"/>
      <c r="I82" s="26"/>
      <c r="J82" s="26"/>
    </row>
    <row r="83" spans="1:10" ht="12">
      <c r="A83" s="33">
        <v>43245</v>
      </c>
      <c r="B83" s="34" t="s">
        <v>12</v>
      </c>
      <c r="C83" s="36" t="s">
        <v>19</v>
      </c>
      <c r="D83" s="36"/>
      <c r="E83" s="34"/>
      <c r="F83" s="36" t="s">
        <v>30</v>
      </c>
      <c r="G83" s="39" t="s">
        <v>82</v>
      </c>
      <c r="H83" s="38"/>
      <c r="I83" s="37">
        <v>30000</v>
      </c>
      <c r="J83" s="40">
        <v>51358.07</v>
      </c>
    </row>
    <row r="84" spans="1:10" ht="12">
      <c r="A84" s="41"/>
      <c r="B84" s="41"/>
      <c r="C84" s="42">
        <v>10770000</v>
      </c>
      <c r="D84" s="34" t="s">
        <v>31</v>
      </c>
      <c r="E84" s="43">
        <v>359</v>
      </c>
      <c r="F84" s="26"/>
      <c r="G84" s="26"/>
      <c r="H84" s="26"/>
      <c r="I84" s="26"/>
      <c r="J84" s="26"/>
    </row>
    <row r="85" spans="1:10" ht="24">
      <c r="A85" s="33"/>
      <c r="B85" s="34"/>
      <c r="C85" s="44" t="s">
        <v>83</v>
      </c>
      <c r="D85" s="26"/>
      <c r="E85" s="26"/>
      <c r="F85" s="26"/>
      <c r="G85" s="26"/>
      <c r="H85" s="26"/>
      <c r="I85" s="26"/>
      <c r="J85" s="26"/>
    </row>
    <row r="86" spans="1:10" ht="12">
      <c r="A86" s="33">
        <v>43250</v>
      </c>
      <c r="B86" s="34" t="s">
        <v>12</v>
      </c>
      <c r="C86" s="36" t="s">
        <v>50</v>
      </c>
      <c r="D86" s="36"/>
      <c r="E86" s="34"/>
      <c r="F86" s="36" t="s">
        <v>84</v>
      </c>
      <c r="G86" s="39" t="s">
        <v>15</v>
      </c>
      <c r="H86" s="38"/>
      <c r="I86" s="37">
        <v>254.7</v>
      </c>
      <c r="J86" s="40">
        <v>51103.37</v>
      </c>
    </row>
    <row r="87" spans="1:10" ht="12">
      <c r="A87" s="41"/>
      <c r="B87" s="41"/>
      <c r="C87" s="42">
        <v>91437.3</v>
      </c>
      <c r="D87" s="34" t="s">
        <v>31</v>
      </c>
      <c r="E87" s="43">
        <v>359</v>
      </c>
      <c r="F87" s="26"/>
      <c r="G87" s="26"/>
      <c r="H87" s="26"/>
      <c r="I87" s="26"/>
      <c r="J87" s="26"/>
    </row>
    <row r="88" spans="1:10" ht="24">
      <c r="A88" s="33"/>
      <c r="B88" s="34"/>
      <c r="C88" s="44" t="s">
        <v>85</v>
      </c>
      <c r="D88" s="26"/>
      <c r="E88" s="26"/>
      <c r="F88" s="26"/>
      <c r="G88" s="26"/>
      <c r="H88" s="26"/>
      <c r="I88" s="26"/>
      <c r="J88" s="26"/>
    </row>
    <row r="89" spans="1:10" ht="12">
      <c r="A89" s="33">
        <v>43251</v>
      </c>
      <c r="B89" s="34" t="s">
        <v>12</v>
      </c>
      <c r="C89" s="36" t="s">
        <v>56</v>
      </c>
      <c r="D89" s="36"/>
      <c r="E89" s="34"/>
      <c r="F89" s="36" t="s">
        <v>38</v>
      </c>
      <c r="G89" s="39" t="s">
        <v>67</v>
      </c>
      <c r="H89" s="38"/>
      <c r="I89" s="37">
        <v>83.32</v>
      </c>
      <c r="J89" s="40">
        <v>51020.05</v>
      </c>
    </row>
    <row r="90" spans="1:10" ht="12">
      <c r="A90" s="41"/>
      <c r="B90" s="41"/>
      <c r="C90" s="42">
        <v>25412.6</v>
      </c>
      <c r="D90" s="34" t="s">
        <v>31</v>
      </c>
      <c r="E90" s="43">
        <v>305</v>
      </c>
      <c r="F90" s="26"/>
      <c r="G90" s="26"/>
      <c r="H90" s="26"/>
      <c r="I90" s="26"/>
      <c r="J90" s="26"/>
    </row>
    <row r="91" spans="1:10" ht="24">
      <c r="A91" s="33"/>
      <c r="B91" s="34"/>
      <c r="C91" s="44" t="s">
        <v>86</v>
      </c>
      <c r="D91" s="26"/>
      <c r="E91" s="26"/>
      <c r="F91" s="26"/>
      <c r="G91" s="26"/>
      <c r="H91" s="26"/>
      <c r="I91" s="26"/>
      <c r="J91" s="26"/>
    </row>
    <row r="92" spans="1:10" ht="12">
      <c r="A92" s="33">
        <v>43264</v>
      </c>
      <c r="B92" s="34" t="s">
        <v>12</v>
      </c>
      <c r="C92" s="36" t="s">
        <v>87</v>
      </c>
      <c r="D92" s="36"/>
      <c r="E92" s="34"/>
      <c r="F92" s="36" t="s">
        <v>30</v>
      </c>
      <c r="G92" s="39" t="s">
        <v>88</v>
      </c>
      <c r="H92" s="38"/>
      <c r="I92" s="37">
        <v>4500</v>
      </c>
      <c r="J92" s="40">
        <v>46520.05</v>
      </c>
    </row>
    <row r="93" spans="1:10" ht="12">
      <c r="A93" s="41"/>
      <c r="B93" s="41"/>
      <c r="C93" s="42">
        <v>1615500</v>
      </c>
      <c r="D93" s="34" t="s">
        <v>31</v>
      </c>
      <c r="E93" s="43">
        <v>359</v>
      </c>
      <c r="F93" s="26"/>
      <c r="G93" s="26"/>
      <c r="H93" s="26"/>
      <c r="I93" s="26"/>
      <c r="J93" s="26"/>
    </row>
    <row r="94" spans="1:10" ht="36">
      <c r="A94" s="33"/>
      <c r="B94" s="34"/>
      <c r="C94" s="44" t="s">
        <v>89</v>
      </c>
      <c r="D94" s="26"/>
      <c r="E94" s="26"/>
      <c r="F94" s="26"/>
      <c r="G94" s="26"/>
      <c r="H94" s="26"/>
      <c r="I94" s="26"/>
      <c r="J94" s="26"/>
    </row>
    <row r="95" spans="1:10" ht="12">
      <c r="A95" s="33">
        <v>43281</v>
      </c>
      <c r="B95" s="34" t="s">
        <v>12</v>
      </c>
      <c r="C95" s="36" t="s">
        <v>56</v>
      </c>
      <c r="D95" s="36"/>
      <c r="E95" s="34"/>
      <c r="F95" s="36" t="s">
        <v>38</v>
      </c>
      <c r="G95" s="39" t="s">
        <v>71</v>
      </c>
      <c r="H95" s="38"/>
      <c r="I95" s="37">
        <v>23.63</v>
      </c>
      <c r="J95" s="40">
        <v>46496.42</v>
      </c>
    </row>
    <row r="96" spans="1:10" ht="12">
      <c r="A96" s="41"/>
      <c r="B96" s="41"/>
      <c r="C96" s="42">
        <v>7207.15</v>
      </c>
      <c r="D96" s="34" t="s">
        <v>31</v>
      </c>
      <c r="E96" s="43">
        <v>305</v>
      </c>
      <c r="F96" s="26"/>
      <c r="G96" s="26"/>
      <c r="H96" s="26"/>
      <c r="I96" s="26"/>
      <c r="J96" s="26"/>
    </row>
    <row r="97" spans="1:10" ht="24">
      <c r="A97" s="33"/>
      <c r="B97" s="34"/>
      <c r="C97" s="44" t="s">
        <v>90</v>
      </c>
      <c r="D97" s="26"/>
      <c r="E97" s="26"/>
      <c r="F97" s="26"/>
      <c r="G97" s="26"/>
      <c r="H97" s="26"/>
      <c r="I97" s="26"/>
      <c r="J97" s="26"/>
    </row>
    <row r="98" spans="1:10" ht="12">
      <c r="A98" s="36"/>
      <c r="B98" s="34"/>
      <c r="C98" s="45">
        <v>649704.68</v>
      </c>
      <c r="D98" s="45"/>
      <c r="E98" s="45"/>
      <c r="F98" s="45"/>
      <c r="G98" s="45"/>
      <c r="H98" s="45"/>
      <c r="I98" s="45">
        <v>603208.26</v>
      </c>
      <c r="J98" s="38"/>
    </row>
    <row r="99" spans="1:10" ht="12">
      <c r="A99" s="39"/>
      <c r="B99" s="34" t="s">
        <v>12</v>
      </c>
      <c r="C99" s="46" t="s">
        <v>27</v>
      </c>
      <c r="D99" s="36"/>
      <c r="E99" s="34"/>
      <c r="F99" s="47"/>
      <c r="G99" s="47"/>
      <c r="H99" s="47"/>
      <c r="I99" s="48">
        <v>46496.42</v>
      </c>
      <c r="J99" s="38"/>
    </row>
    <row r="100" spans="1:10" ht="12">
      <c r="A100" s="36"/>
      <c r="B100" s="36"/>
      <c r="C100" s="49">
        <v>649704.68</v>
      </c>
      <c r="D100" s="49"/>
      <c r="E100" s="49"/>
      <c r="F100" s="49"/>
      <c r="G100" s="49"/>
      <c r="H100" s="49"/>
      <c r="I100" s="49">
        <v>649704.68</v>
      </c>
      <c r="J100" s="38"/>
    </row>
  </sheetData>
  <sheetProtection selectLockedCells="1" selectUnlockedCells="1"/>
  <mergeCells count="40">
    <mergeCell ref="A1:C1"/>
    <mergeCell ref="A2:C2"/>
    <mergeCell ref="A3:C3"/>
    <mergeCell ref="A4:C4"/>
    <mergeCell ref="A5:C5"/>
    <mergeCell ref="B6:C6"/>
    <mergeCell ref="C7:E7"/>
    <mergeCell ref="A9:B9"/>
    <mergeCell ref="A12:B12"/>
    <mergeCell ref="A15:B15"/>
    <mergeCell ref="A18:B18"/>
    <mergeCell ref="A21:B21"/>
    <mergeCell ref="A24:B24"/>
    <mergeCell ref="A27:B27"/>
    <mergeCell ref="A30:B30"/>
    <mergeCell ref="A33:B33"/>
    <mergeCell ref="A36:B36"/>
    <mergeCell ref="A39:B39"/>
    <mergeCell ref="A42:B42"/>
    <mergeCell ref="A45:B45"/>
    <mergeCell ref="A48:B48"/>
    <mergeCell ref="A51:B51"/>
    <mergeCell ref="A54:B54"/>
    <mergeCell ref="A57:B57"/>
    <mergeCell ref="A60:B60"/>
    <mergeCell ref="A63:B63"/>
    <mergeCell ref="A66:B66"/>
    <mergeCell ref="A69:B69"/>
    <mergeCell ref="A72:B72"/>
    <mergeCell ref="A75:B75"/>
    <mergeCell ref="A78:B78"/>
    <mergeCell ref="A81:B81"/>
    <mergeCell ref="A84:B84"/>
    <mergeCell ref="A87:B87"/>
    <mergeCell ref="A90:B90"/>
    <mergeCell ref="A93:B93"/>
    <mergeCell ref="A96:B96"/>
    <mergeCell ref="C98:H98"/>
    <mergeCell ref="F99:H99"/>
    <mergeCell ref="C100:H100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B5:H51"/>
  <sheetViews>
    <sheetView workbookViewId="0" topLeftCell="A1">
      <selection activeCell="C15" sqref="C15"/>
    </sheetView>
  </sheetViews>
  <sheetFormatPr defaultColWidth="8.00390625" defaultRowHeight="15"/>
  <cols>
    <col min="1" max="1" width="9.00390625" style="0" customWidth="1"/>
    <col min="2" max="2" width="5.421875" style="0" customWidth="1"/>
    <col min="3" max="3" width="56.8515625" style="0" customWidth="1"/>
    <col min="4" max="4" width="27.57421875" style="0" customWidth="1"/>
    <col min="5" max="5" width="25.28125" style="0" customWidth="1"/>
    <col min="6" max="6" width="9.00390625" style="0" customWidth="1"/>
    <col min="7" max="8" width="15.28125" style="0" customWidth="1"/>
    <col min="9" max="16384" width="9.00390625" style="0" customWidth="1"/>
  </cols>
  <sheetData>
    <row r="4" ht="15.75"/>
    <row r="5" spans="3:5" ht="15">
      <c r="C5" s="194"/>
      <c r="D5" s="195"/>
      <c r="E5" s="196"/>
    </row>
    <row r="6" spans="3:5" ht="15">
      <c r="C6" s="197"/>
      <c r="D6" s="197"/>
      <c r="E6" s="197"/>
    </row>
    <row r="7" spans="3:5" ht="15">
      <c r="C7" s="197" t="s">
        <v>625</v>
      </c>
      <c r="D7" s="197"/>
      <c r="E7" s="197"/>
    </row>
    <row r="8" spans="3:5" ht="15">
      <c r="C8" s="198" t="s">
        <v>626</v>
      </c>
      <c r="D8" s="198"/>
      <c r="E8" s="198"/>
    </row>
    <row r="9" spans="3:5" ht="15" customHeight="1">
      <c r="C9" s="197" t="s">
        <v>627</v>
      </c>
      <c r="D9" s="197"/>
      <c r="E9" s="197"/>
    </row>
    <row r="10" spans="3:5" ht="15">
      <c r="C10" s="199" t="s">
        <v>628</v>
      </c>
      <c r="D10" s="199"/>
      <c r="E10" s="199"/>
    </row>
    <row r="11" spans="3:5" ht="15">
      <c r="C11" s="200"/>
      <c r="D11" s="178"/>
      <c r="E11" s="201"/>
    </row>
    <row r="12" spans="3:5" ht="15">
      <c r="C12" s="200"/>
      <c r="D12" s="178"/>
      <c r="E12" s="201"/>
    </row>
    <row r="13" spans="3:5" ht="15">
      <c r="C13" s="200"/>
      <c r="D13" s="178"/>
      <c r="E13" s="201"/>
    </row>
    <row r="14" spans="2:5" ht="15">
      <c r="B14" s="116"/>
      <c r="C14" s="202"/>
      <c r="D14" s="203" t="s">
        <v>629</v>
      </c>
      <c r="E14" s="204" t="s">
        <v>630</v>
      </c>
    </row>
    <row r="15" spans="2:5" ht="15">
      <c r="B15" s="116"/>
      <c r="C15" s="205"/>
      <c r="D15" s="206"/>
      <c r="E15" s="207" t="s">
        <v>631</v>
      </c>
    </row>
    <row r="16" spans="2:5" ht="26.25">
      <c r="B16" s="116"/>
      <c r="C16" s="208" t="s">
        <v>632</v>
      </c>
      <c r="D16" s="209" t="s">
        <v>633</v>
      </c>
      <c r="E16" s="207" t="s">
        <v>634</v>
      </c>
    </row>
    <row r="17" spans="2:5" ht="15">
      <c r="B17" s="116"/>
      <c r="C17" s="210"/>
      <c r="D17" s="211"/>
      <c r="E17" s="212"/>
    </row>
    <row r="18" spans="3:5" ht="15">
      <c r="C18" s="213"/>
      <c r="D18" s="214"/>
      <c r="E18" s="215"/>
    </row>
    <row r="19" spans="3:5" ht="15">
      <c r="C19" s="216" t="s">
        <v>635</v>
      </c>
      <c r="D19" s="217"/>
      <c r="E19" s="218"/>
    </row>
    <row r="20" spans="3:5" ht="15">
      <c r="C20" s="200"/>
      <c r="D20" s="219"/>
      <c r="E20" s="220"/>
    </row>
    <row r="21" spans="3:5" ht="15.75">
      <c r="C21" s="221" t="s">
        <v>636</v>
      </c>
      <c r="D21" s="219"/>
      <c r="E21" s="220"/>
    </row>
    <row r="22" spans="3:5" ht="15.75">
      <c r="C22" s="200" t="s">
        <v>637</v>
      </c>
      <c r="D22" s="222">
        <v>274335471.26</v>
      </c>
      <c r="E22" s="217">
        <v>1119780453.81</v>
      </c>
    </row>
    <row r="23" spans="3:5" ht="15">
      <c r="C23" s="200" t="s">
        <v>638</v>
      </c>
      <c r="D23" s="223"/>
      <c r="E23" s="224"/>
    </row>
    <row r="24" spans="3:5" ht="15.75">
      <c r="C24" s="200" t="s">
        <v>639</v>
      </c>
      <c r="D24" s="223"/>
      <c r="E24" s="224"/>
    </row>
    <row r="25" spans="3:5" ht="15.75">
      <c r="C25" s="225" t="s">
        <v>640</v>
      </c>
      <c r="D25" s="222">
        <f>SUM(D20:D24)</f>
        <v>274335471.26</v>
      </c>
      <c r="E25" s="222">
        <f>SUM(E20:E24)</f>
        <v>1119780453.81</v>
      </c>
    </row>
    <row r="26" spans="3:5" ht="15">
      <c r="C26" s="226"/>
      <c r="D26" s="227"/>
      <c r="E26" s="228"/>
    </row>
    <row r="27" spans="3:5" ht="15">
      <c r="C27" s="216" t="s">
        <v>641</v>
      </c>
      <c r="D27" s="219"/>
      <c r="E27" s="220"/>
    </row>
    <row r="28" spans="3:7" ht="15">
      <c r="C28" s="221" t="s">
        <v>636</v>
      </c>
      <c r="D28" s="219"/>
      <c r="E28" s="220"/>
      <c r="G28" s="229"/>
    </row>
    <row r="29" spans="3:5" ht="15">
      <c r="C29" s="200" t="s">
        <v>637</v>
      </c>
      <c r="D29" s="230">
        <v>142000</v>
      </c>
      <c r="E29" s="230">
        <f>+D29</f>
        <v>142000</v>
      </c>
    </row>
    <row r="30" spans="3:5" ht="15">
      <c r="C30" s="200" t="s">
        <v>638</v>
      </c>
      <c r="D30" s="223"/>
      <c r="E30" s="224"/>
    </row>
    <row r="31" spans="3:7" ht="15.75">
      <c r="C31" s="200" t="s">
        <v>639</v>
      </c>
      <c r="D31" s="223"/>
      <c r="E31" s="224"/>
      <c r="G31" s="231"/>
    </row>
    <row r="32" spans="3:5" ht="15.75">
      <c r="C32" s="225" t="s">
        <v>642</v>
      </c>
      <c r="D32" s="222">
        <f>SUM(D25:D31)</f>
        <v>274477471.26</v>
      </c>
      <c r="E32" s="222">
        <f>SUM(E25:E31)</f>
        <v>1119922453.81</v>
      </c>
    </row>
    <row r="33" spans="3:8" ht="15">
      <c r="C33" s="232"/>
      <c r="D33" s="227"/>
      <c r="E33" s="228"/>
      <c r="G33" s="229"/>
      <c r="H33" s="229"/>
    </row>
    <row r="34" spans="3:5" ht="15">
      <c r="C34" s="216" t="s">
        <v>643</v>
      </c>
      <c r="D34" s="219"/>
      <c r="E34" s="220"/>
    </row>
    <row r="35" spans="3:5" ht="15">
      <c r="C35" s="200"/>
      <c r="D35" s="219"/>
      <c r="E35" s="220"/>
    </row>
    <row r="36" spans="3:5" ht="15">
      <c r="C36" s="221" t="s">
        <v>644</v>
      </c>
      <c r="D36" s="233">
        <v>267497947.15</v>
      </c>
      <c r="E36" s="193">
        <v>1161129618.98</v>
      </c>
    </row>
    <row r="37" spans="3:5" ht="15">
      <c r="C37" s="221"/>
      <c r="D37" s="219"/>
      <c r="E37" s="220"/>
    </row>
    <row r="38" spans="3:5" ht="15">
      <c r="C38" s="221"/>
      <c r="D38" s="219"/>
      <c r="E38" s="219"/>
    </row>
    <row r="39" spans="3:5" ht="15">
      <c r="C39" s="221" t="s">
        <v>645</v>
      </c>
      <c r="D39" s="219"/>
      <c r="E39" s="220"/>
    </row>
    <row r="40" spans="3:5" ht="15">
      <c r="C40" s="234" t="s">
        <v>646</v>
      </c>
      <c r="D40" s="219"/>
      <c r="E40" s="219"/>
    </row>
    <row r="41" spans="3:5" ht="15.75">
      <c r="C41" s="235" t="s">
        <v>647</v>
      </c>
      <c r="D41" s="193">
        <v>-24129825.28</v>
      </c>
      <c r="E41" s="236">
        <v>-72316920.73</v>
      </c>
    </row>
    <row r="42" spans="3:5" ht="15.75">
      <c r="C42" s="237" t="s">
        <v>648</v>
      </c>
      <c r="D42" s="238">
        <f>SUM(D35:D41)</f>
        <v>243368121.87</v>
      </c>
      <c r="E42" s="238">
        <f>SUM(E35:E41)</f>
        <v>1088812698.25</v>
      </c>
    </row>
    <row r="43" spans="2:5" ht="15.75">
      <c r="B43" s="229"/>
      <c r="C43" s="225" t="s">
        <v>649</v>
      </c>
      <c r="D43" s="238">
        <f>+D32-D42</f>
        <v>31109349.389999986</v>
      </c>
      <c r="E43" s="238">
        <f>+E32-E42</f>
        <v>31109755.559999943</v>
      </c>
    </row>
    <row r="44" spans="3:5" ht="15">
      <c r="C44" s="239"/>
      <c r="D44" s="219"/>
      <c r="E44" s="228"/>
    </row>
    <row r="45" spans="3:5" ht="15">
      <c r="C45" s="221" t="s">
        <v>636</v>
      </c>
      <c r="D45" s="219"/>
      <c r="E45" s="220"/>
    </row>
    <row r="46" spans="3:5" ht="15">
      <c r="C46" s="200" t="s">
        <v>637</v>
      </c>
      <c r="D46" s="219"/>
      <c r="E46" s="220"/>
    </row>
    <row r="47" spans="3:5" ht="15">
      <c r="C47" s="200" t="s">
        <v>638</v>
      </c>
      <c r="D47" s="219"/>
      <c r="E47" s="228"/>
    </row>
    <row r="48" spans="3:5" ht="15.75">
      <c r="C48" s="200" t="s">
        <v>639</v>
      </c>
      <c r="D48" s="219"/>
      <c r="E48" s="228"/>
    </row>
    <row r="49" spans="3:5" ht="15.75">
      <c r="C49" s="225" t="s">
        <v>650</v>
      </c>
      <c r="D49" s="238"/>
      <c r="E49" s="240"/>
    </row>
    <row r="50" spans="3:5" ht="15">
      <c r="C50" s="200"/>
      <c r="D50" s="227"/>
      <c r="E50" s="228"/>
    </row>
    <row r="51" spans="3:5" ht="15.75">
      <c r="C51" s="241"/>
      <c r="D51" s="242"/>
      <c r="E51" s="243"/>
    </row>
  </sheetData>
  <sheetProtection selectLockedCells="1" selectUnlockedCells="1"/>
  <mergeCells count="5">
    <mergeCell ref="C6:E6"/>
    <mergeCell ref="C7:E7"/>
    <mergeCell ref="C8:E8"/>
    <mergeCell ref="C9:E9"/>
    <mergeCell ref="C10:E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8"/>
  <sheetViews>
    <sheetView zoomScale="130" zoomScaleNormal="130" workbookViewId="0" topLeftCell="A1">
      <selection activeCell="A1" sqref="A1"/>
    </sheetView>
  </sheetViews>
  <sheetFormatPr defaultColWidth="8.00390625" defaultRowHeight="15"/>
  <cols>
    <col min="1" max="1" width="10.140625" style="24" customWidth="1"/>
    <col min="2" max="2" width="2.8515625" style="24" customWidth="1"/>
    <col min="3" max="3" width="35.00390625" style="24" customWidth="1"/>
    <col min="4" max="4" width="2.7109375" style="24" customWidth="1"/>
    <col min="5" max="5" width="7.140625" style="24" customWidth="1"/>
    <col min="6" max="6" width="28.00390625" style="24" customWidth="1"/>
    <col min="7" max="7" width="25.140625" style="24" customWidth="1"/>
    <col min="8" max="8" width="13.8515625" style="24" customWidth="1"/>
    <col min="9" max="9" width="12.7109375" style="24" customWidth="1"/>
    <col min="10" max="10" width="14.28125" style="24" customWidth="1"/>
    <col min="11" max="16384" width="9.140625" style="24" customWidth="1"/>
  </cols>
  <sheetData>
    <row r="1" spans="1:10" ht="12">
      <c r="A1" s="25" t="s">
        <v>0</v>
      </c>
      <c r="B1" s="25"/>
      <c r="C1" s="25"/>
      <c r="D1" s="26"/>
      <c r="E1" s="26"/>
      <c r="F1" s="26"/>
      <c r="G1" s="26"/>
      <c r="H1" s="26"/>
      <c r="I1" s="26"/>
      <c r="J1" s="26"/>
    </row>
    <row r="2" spans="1:10" ht="12">
      <c r="A2" s="25" t="s">
        <v>91</v>
      </c>
      <c r="B2" s="25"/>
      <c r="C2" s="25"/>
      <c r="D2" s="26"/>
      <c r="E2" s="26"/>
      <c r="F2" s="26"/>
      <c r="G2" s="26"/>
      <c r="H2" s="26"/>
      <c r="I2" s="26"/>
      <c r="J2" s="26"/>
    </row>
    <row r="3" spans="1:10" ht="12">
      <c r="A3" s="27"/>
      <c r="B3" s="27"/>
      <c r="C3" s="27"/>
      <c r="D3" s="26"/>
      <c r="E3" s="26"/>
      <c r="F3" s="26"/>
      <c r="G3" s="26"/>
      <c r="H3" s="26"/>
      <c r="I3" s="26"/>
      <c r="J3" s="26"/>
    </row>
    <row r="4" spans="1:10" ht="12">
      <c r="A4" s="27"/>
      <c r="B4" s="27"/>
      <c r="C4" s="27"/>
      <c r="D4" s="26"/>
      <c r="E4" s="26"/>
      <c r="F4" s="26"/>
      <c r="G4" s="26"/>
      <c r="H4" s="26"/>
      <c r="I4" s="26"/>
      <c r="J4" s="26"/>
    </row>
    <row r="5" spans="1:10" ht="12">
      <c r="A5" s="27" t="s">
        <v>2</v>
      </c>
      <c r="B5" s="27"/>
      <c r="C5" s="27"/>
      <c r="D5" s="26"/>
      <c r="E5" s="26"/>
      <c r="F5" s="26"/>
      <c r="G5" s="26"/>
      <c r="H5" s="26"/>
      <c r="I5" s="26"/>
      <c r="J5" s="26"/>
    </row>
    <row r="6" spans="1:10" ht="12">
      <c r="A6" s="28" t="s">
        <v>3</v>
      </c>
      <c r="B6" s="29" t="s">
        <v>4</v>
      </c>
      <c r="C6" s="29"/>
      <c r="D6" s="30"/>
      <c r="E6" s="31"/>
      <c r="F6" s="31" t="s">
        <v>5</v>
      </c>
      <c r="G6" s="28" t="s">
        <v>6</v>
      </c>
      <c r="H6" s="32" t="s">
        <v>7</v>
      </c>
      <c r="I6" s="32" t="s">
        <v>8</v>
      </c>
      <c r="J6" s="28" t="s">
        <v>9</v>
      </c>
    </row>
    <row r="7" spans="1:10" ht="12">
      <c r="A7" s="33">
        <v>43101</v>
      </c>
      <c r="B7" s="34" t="s">
        <v>10</v>
      </c>
      <c r="C7" s="35" t="s">
        <v>11</v>
      </c>
      <c r="D7" s="35"/>
      <c r="E7" s="35"/>
      <c r="F7" s="36"/>
      <c r="G7" s="34"/>
      <c r="H7" s="50">
        <v>14086721.98</v>
      </c>
      <c r="I7" s="38"/>
      <c r="J7" s="38"/>
    </row>
    <row r="8" spans="1:10" ht="12">
      <c r="A8" s="33">
        <v>43104</v>
      </c>
      <c r="B8" s="34" t="s">
        <v>12</v>
      </c>
      <c r="C8" s="36" t="s">
        <v>29</v>
      </c>
      <c r="D8" s="36"/>
      <c r="E8" s="34"/>
      <c r="F8" s="36" t="s">
        <v>20</v>
      </c>
      <c r="G8" s="39" t="s">
        <v>92</v>
      </c>
      <c r="H8" s="38"/>
      <c r="I8" s="50">
        <v>555938</v>
      </c>
      <c r="J8" s="51">
        <v>13530783.98</v>
      </c>
    </row>
    <row r="9" spans="1:10" ht="36">
      <c r="A9" s="33"/>
      <c r="B9" s="34"/>
      <c r="C9" s="44" t="s">
        <v>93</v>
      </c>
      <c r="D9" s="26"/>
      <c r="E9" s="26"/>
      <c r="F9" s="26"/>
      <c r="G9" s="26"/>
      <c r="H9" s="26"/>
      <c r="I9" s="26"/>
      <c r="J9" s="26"/>
    </row>
    <row r="10" spans="1:10" ht="12">
      <c r="A10" s="33">
        <v>43104</v>
      </c>
      <c r="B10" s="34" t="s">
        <v>12</v>
      </c>
      <c r="C10" s="36" t="s">
        <v>29</v>
      </c>
      <c r="D10" s="36"/>
      <c r="E10" s="34"/>
      <c r="F10" s="36" t="s">
        <v>20</v>
      </c>
      <c r="G10" s="39" t="s">
        <v>94</v>
      </c>
      <c r="H10" s="38"/>
      <c r="I10" s="50">
        <v>735350</v>
      </c>
      <c r="J10" s="51">
        <v>12795433.98</v>
      </c>
    </row>
    <row r="11" spans="1:10" ht="36">
      <c r="A11" s="33"/>
      <c r="B11" s="34"/>
      <c r="C11" s="44" t="s">
        <v>95</v>
      </c>
      <c r="D11" s="26"/>
      <c r="E11" s="26"/>
      <c r="F11" s="26"/>
      <c r="G11" s="26"/>
      <c r="H11" s="26"/>
      <c r="I11" s="26"/>
      <c r="J11" s="26"/>
    </row>
    <row r="12" spans="1:10" ht="12">
      <c r="A12" s="33">
        <v>43111</v>
      </c>
      <c r="B12" s="34" t="s">
        <v>12</v>
      </c>
      <c r="C12" s="36" t="s">
        <v>96</v>
      </c>
      <c r="D12" s="36"/>
      <c r="E12" s="34"/>
      <c r="F12" s="36" t="s">
        <v>20</v>
      </c>
      <c r="G12" s="39" t="s">
        <v>97</v>
      </c>
      <c r="H12" s="38"/>
      <c r="I12" s="50">
        <v>73302</v>
      </c>
      <c r="J12" s="51">
        <v>12722131.98</v>
      </c>
    </row>
    <row r="13" spans="1:10" ht="36">
      <c r="A13" s="33"/>
      <c r="B13" s="34"/>
      <c r="C13" s="44" t="s">
        <v>98</v>
      </c>
      <c r="D13" s="26"/>
      <c r="E13" s="26"/>
      <c r="F13" s="26"/>
      <c r="G13" s="26"/>
      <c r="H13" s="26"/>
      <c r="I13" s="26"/>
      <c r="J13" s="26"/>
    </row>
    <row r="14" spans="1:10" ht="12">
      <c r="A14" s="33">
        <v>43124</v>
      </c>
      <c r="B14" s="34" t="s">
        <v>12</v>
      </c>
      <c r="C14" s="36" t="s">
        <v>36</v>
      </c>
      <c r="D14" s="36"/>
      <c r="E14" s="34"/>
      <c r="F14" s="36" t="s">
        <v>20</v>
      </c>
      <c r="G14" s="39" t="s">
        <v>99</v>
      </c>
      <c r="H14" s="38"/>
      <c r="I14" s="50">
        <v>68000</v>
      </c>
      <c r="J14" s="51">
        <v>12654131.98</v>
      </c>
    </row>
    <row r="15" spans="1:10" ht="36">
      <c r="A15" s="33"/>
      <c r="B15" s="34"/>
      <c r="C15" s="44" t="s">
        <v>100</v>
      </c>
      <c r="D15" s="26"/>
      <c r="E15" s="26"/>
      <c r="F15" s="26"/>
      <c r="G15" s="26"/>
      <c r="H15" s="26"/>
      <c r="I15" s="26"/>
      <c r="J15" s="26"/>
    </row>
    <row r="16" spans="1:10" ht="12">
      <c r="A16" s="33">
        <v>43124</v>
      </c>
      <c r="B16" s="34" t="s">
        <v>12</v>
      </c>
      <c r="C16" s="36" t="s">
        <v>13</v>
      </c>
      <c r="D16" s="36"/>
      <c r="E16" s="34"/>
      <c r="F16" s="36" t="s">
        <v>20</v>
      </c>
      <c r="G16" s="39" t="s">
        <v>101</v>
      </c>
      <c r="H16" s="38"/>
      <c r="I16" s="50">
        <v>30000</v>
      </c>
      <c r="J16" s="51">
        <v>12624131.98</v>
      </c>
    </row>
    <row r="17" spans="1:10" ht="36">
      <c r="A17" s="33"/>
      <c r="B17" s="34"/>
      <c r="C17" s="44" t="s">
        <v>102</v>
      </c>
      <c r="D17" s="26"/>
      <c r="E17" s="26"/>
      <c r="F17" s="26"/>
      <c r="G17" s="26"/>
      <c r="H17" s="26"/>
      <c r="I17" s="26"/>
      <c r="J17" s="26"/>
    </row>
    <row r="18" spans="1:10" ht="12">
      <c r="A18" s="33">
        <v>43125</v>
      </c>
      <c r="B18" s="34" t="s">
        <v>12</v>
      </c>
      <c r="C18" s="36" t="s">
        <v>50</v>
      </c>
      <c r="D18" s="36"/>
      <c r="E18" s="34"/>
      <c r="F18" s="36" t="s">
        <v>20</v>
      </c>
      <c r="G18" s="39" t="s">
        <v>103</v>
      </c>
      <c r="H18" s="38"/>
      <c r="I18" s="50">
        <v>475793</v>
      </c>
      <c r="J18" s="51">
        <v>12148338.98</v>
      </c>
    </row>
    <row r="19" spans="1:10" ht="36">
      <c r="A19" s="33"/>
      <c r="B19" s="34"/>
      <c r="C19" s="44" t="s">
        <v>104</v>
      </c>
      <c r="D19" s="26"/>
      <c r="E19" s="26"/>
      <c r="F19" s="26"/>
      <c r="G19" s="26"/>
      <c r="H19" s="26"/>
      <c r="I19" s="26"/>
      <c r="J19" s="26"/>
    </row>
    <row r="20" spans="1:10" ht="12">
      <c r="A20" s="33">
        <v>43131</v>
      </c>
      <c r="B20" s="34" t="s">
        <v>12</v>
      </c>
      <c r="C20" s="36" t="s">
        <v>56</v>
      </c>
      <c r="D20" s="36"/>
      <c r="E20" s="34"/>
      <c r="F20" s="36" t="s">
        <v>38</v>
      </c>
      <c r="G20" s="39" t="s">
        <v>15</v>
      </c>
      <c r="H20" s="38"/>
      <c r="I20" s="50">
        <v>392249.99</v>
      </c>
      <c r="J20" s="51">
        <v>11756088.99</v>
      </c>
    </row>
    <row r="21" spans="1:10" ht="24">
      <c r="A21" s="33"/>
      <c r="B21" s="34"/>
      <c r="C21" s="44" t="s">
        <v>105</v>
      </c>
      <c r="D21" s="26"/>
      <c r="E21" s="26"/>
      <c r="F21" s="26"/>
      <c r="G21" s="26"/>
      <c r="H21" s="26"/>
      <c r="I21" s="26"/>
      <c r="J21" s="26"/>
    </row>
    <row r="22" spans="1:10" ht="12">
      <c r="A22" s="33">
        <v>43137</v>
      </c>
      <c r="B22" s="34" t="s">
        <v>12</v>
      </c>
      <c r="C22" s="36" t="s">
        <v>29</v>
      </c>
      <c r="D22" s="36"/>
      <c r="E22" s="34"/>
      <c r="F22" s="36" t="s">
        <v>20</v>
      </c>
      <c r="G22" s="39" t="s">
        <v>106</v>
      </c>
      <c r="H22" s="38"/>
      <c r="I22" s="50">
        <v>565750</v>
      </c>
      <c r="J22" s="51">
        <v>11190338.99</v>
      </c>
    </row>
    <row r="23" spans="1:10" ht="36">
      <c r="A23" s="33"/>
      <c r="B23" s="34"/>
      <c r="C23" s="44" t="s">
        <v>107</v>
      </c>
      <c r="D23" s="26"/>
      <c r="E23" s="26"/>
      <c r="F23" s="26"/>
      <c r="G23" s="26"/>
      <c r="H23" s="26"/>
      <c r="I23" s="26"/>
      <c r="J23" s="26"/>
    </row>
    <row r="24" spans="1:10" ht="12">
      <c r="A24" s="33">
        <v>43143</v>
      </c>
      <c r="B24" s="34" t="s">
        <v>12</v>
      </c>
      <c r="C24" s="36" t="s">
        <v>50</v>
      </c>
      <c r="D24" s="36"/>
      <c r="E24" s="34"/>
      <c r="F24" s="36" t="s">
        <v>20</v>
      </c>
      <c r="G24" s="39" t="s">
        <v>108</v>
      </c>
      <c r="H24" s="38"/>
      <c r="I24" s="50">
        <v>51200</v>
      </c>
      <c r="J24" s="51">
        <v>11139138.99</v>
      </c>
    </row>
    <row r="25" spans="1:10" ht="36">
      <c r="A25" s="33"/>
      <c r="B25" s="34"/>
      <c r="C25" s="44" t="s">
        <v>109</v>
      </c>
      <c r="D25" s="26"/>
      <c r="E25" s="26"/>
      <c r="F25" s="26"/>
      <c r="G25" s="26"/>
      <c r="H25" s="26"/>
      <c r="I25" s="26"/>
      <c r="J25" s="26"/>
    </row>
    <row r="26" spans="1:10" ht="12">
      <c r="A26" s="33">
        <v>43143</v>
      </c>
      <c r="B26" s="34" t="s">
        <v>12</v>
      </c>
      <c r="C26" s="36" t="s">
        <v>36</v>
      </c>
      <c r="D26" s="36"/>
      <c r="E26" s="34"/>
      <c r="F26" s="36" t="s">
        <v>20</v>
      </c>
      <c r="G26" s="39" t="s">
        <v>110</v>
      </c>
      <c r="H26" s="38"/>
      <c r="I26" s="50">
        <v>46000</v>
      </c>
      <c r="J26" s="51">
        <v>11093138.99</v>
      </c>
    </row>
    <row r="27" spans="1:10" ht="36">
      <c r="A27" s="33"/>
      <c r="B27" s="34"/>
      <c r="C27" s="44" t="s">
        <v>111</v>
      </c>
      <c r="D27" s="26"/>
      <c r="E27" s="26"/>
      <c r="F27" s="26"/>
      <c r="G27" s="26"/>
      <c r="H27" s="26"/>
      <c r="I27" s="26"/>
      <c r="J27" s="26"/>
    </row>
    <row r="28" spans="1:10" ht="12">
      <c r="A28" s="33">
        <v>43144</v>
      </c>
      <c r="B28" s="34" t="s">
        <v>12</v>
      </c>
      <c r="C28" s="36" t="s">
        <v>13</v>
      </c>
      <c r="D28" s="36"/>
      <c r="E28" s="34"/>
      <c r="F28" s="36" t="s">
        <v>20</v>
      </c>
      <c r="G28" s="39" t="s">
        <v>112</v>
      </c>
      <c r="H28" s="38"/>
      <c r="I28" s="50">
        <v>37800</v>
      </c>
      <c r="J28" s="51">
        <v>11055338.99</v>
      </c>
    </row>
    <row r="29" spans="1:10" ht="36">
      <c r="A29" s="33"/>
      <c r="B29" s="34"/>
      <c r="C29" s="44" t="s">
        <v>113</v>
      </c>
      <c r="D29" s="26"/>
      <c r="E29" s="26"/>
      <c r="F29" s="26"/>
      <c r="G29" s="26"/>
      <c r="H29" s="26"/>
      <c r="I29" s="26"/>
      <c r="J29" s="26"/>
    </row>
    <row r="30" spans="1:10" ht="12">
      <c r="A30" s="33">
        <v>43144</v>
      </c>
      <c r="B30" s="34" t="s">
        <v>12</v>
      </c>
      <c r="C30" s="36" t="s">
        <v>114</v>
      </c>
      <c r="D30" s="36"/>
      <c r="E30" s="34"/>
      <c r="F30" s="36" t="s">
        <v>20</v>
      </c>
      <c r="G30" s="39" t="s">
        <v>115</v>
      </c>
      <c r="H30" s="38"/>
      <c r="I30" s="50">
        <v>42000</v>
      </c>
      <c r="J30" s="51">
        <v>11013338.99</v>
      </c>
    </row>
    <row r="31" spans="1:10" ht="48">
      <c r="A31" s="33"/>
      <c r="B31" s="34"/>
      <c r="C31" s="44" t="s">
        <v>116</v>
      </c>
      <c r="D31" s="26"/>
      <c r="E31" s="26"/>
      <c r="F31" s="26"/>
      <c r="G31" s="26"/>
      <c r="H31" s="26"/>
      <c r="I31" s="26"/>
      <c r="J31" s="26"/>
    </row>
    <row r="32" spans="1:10" ht="12">
      <c r="A32" s="33">
        <v>43144</v>
      </c>
      <c r="B32" s="34" t="s">
        <v>12</v>
      </c>
      <c r="C32" s="36" t="s">
        <v>117</v>
      </c>
      <c r="D32" s="36"/>
      <c r="E32" s="34"/>
      <c r="F32" s="36" t="s">
        <v>20</v>
      </c>
      <c r="G32" s="39" t="s">
        <v>118</v>
      </c>
      <c r="H32" s="38"/>
      <c r="I32" s="50">
        <v>228000</v>
      </c>
      <c r="J32" s="51">
        <v>10785338.99</v>
      </c>
    </row>
    <row r="33" spans="1:10" ht="12">
      <c r="A33" s="27"/>
      <c r="B33" s="27"/>
      <c r="C33" s="36" t="s">
        <v>119</v>
      </c>
      <c r="D33" s="36"/>
      <c r="E33" s="34"/>
      <c r="F33" s="34"/>
      <c r="G33" s="36"/>
      <c r="H33" s="51">
        <v>240000</v>
      </c>
      <c r="I33" s="38"/>
      <c r="J33" s="26"/>
    </row>
    <row r="34" spans="1:10" ht="12">
      <c r="A34" s="27"/>
      <c r="B34" s="27"/>
      <c r="C34" s="36" t="s">
        <v>120</v>
      </c>
      <c r="D34" s="36"/>
      <c r="E34" s="34"/>
      <c r="F34" s="34"/>
      <c r="G34" s="36"/>
      <c r="H34" s="38"/>
      <c r="I34" s="52">
        <v>12000</v>
      </c>
      <c r="J34" s="26"/>
    </row>
    <row r="35" spans="1:10" ht="36">
      <c r="A35" s="33"/>
      <c r="B35" s="34"/>
      <c r="C35" s="44" t="s">
        <v>121</v>
      </c>
      <c r="D35" s="26"/>
      <c r="E35" s="26"/>
      <c r="F35" s="26"/>
      <c r="G35" s="26"/>
      <c r="H35" s="26"/>
      <c r="I35" s="26"/>
      <c r="J35" s="26"/>
    </row>
    <row r="36" spans="1:10" ht="12">
      <c r="A36" s="33">
        <v>43150</v>
      </c>
      <c r="B36" s="34" t="s">
        <v>12</v>
      </c>
      <c r="C36" s="36" t="s">
        <v>122</v>
      </c>
      <c r="D36" s="36"/>
      <c r="E36" s="34"/>
      <c r="F36" s="36" t="s">
        <v>20</v>
      </c>
      <c r="G36" s="39" t="s">
        <v>123</v>
      </c>
      <c r="H36" s="38"/>
      <c r="I36" s="50">
        <v>87000</v>
      </c>
      <c r="J36" s="51">
        <v>10698338.99</v>
      </c>
    </row>
    <row r="37" spans="1:10" ht="48">
      <c r="A37" s="33"/>
      <c r="B37" s="34"/>
      <c r="C37" s="44" t="s">
        <v>124</v>
      </c>
      <c r="D37" s="26"/>
      <c r="E37" s="26"/>
      <c r="F37" s="26"/>
      <c r="G37" s="26"/>
      <c r="H37" s="26"/>
      <c r="I37" s="26"/>
      <c r="J37" s="26"/>
    </row>
    <row r="38" spans="1:10" ht="12">
      <c r="A38" s="33">
        <v>43154</v>
      </c>
      <c r="B38" s="34" t="s">
        <v>12</v>
      </c>
      <c r="C38" s="36" t="s">
        <v>125</v>
      </c>
      <c r="D38" s="36"/>
      <c r="E38" s="34"/>
      <c r="F38" s="36" t="s">
        <v>20</v>
      </c>
      <c r="G38" s="39" t="s">
        <v>126</v>
      </c>
      <c r="H38" s="38"/>
      <c r="I38" s="50">
        <v>360000</v>
      </c>
      <c r="J38" s="51">
        <v>10338338.99</v>
      </c>
    </row>
    <row r="39" spans="1:10" ht="36">
      <c r="A39" s="33"/>
      <c r="B39" s="34"/>
      <c r="C39" s="44" t="s">
        <v>127</v>
      </c>
      <c r="D39" s="26"/>
      <c r="E39" s="26"/>
      <c r="F39" s="26"/>
      <c r="G39" s="26"/>
      <c r="H39" s="26"/>
      <c r="I39" s="26"/>
      <c r="J39" s="26"/>
    </row>
    <row r="40" spans="1:10" ht="12">
      <c r="A40" s="33">
        <v>43158</v>
      </c>
      <c r="B40" s="34" t="s">
        <v>12</v>
      </c>
      <c r="C40" s="36" t="s">
        <v>56</v>
      </c>
      <c r="D40" s="36"/>
      <c r="E40" s="34"/>
      <c r="F40" s="36" t="s">
        <v>38</v>
      </c>
      <c r="G40" s="39" t="s">
        <v>25</v>
      </c>
      <c r="H40" s="38"/>
      <c r="I40" s="50">
        <v>22586.75</v>
      </c>
      <c r="J40" s="51">
        <v>10315752.24</v>
      </c>
    </row>
    <row r="41" spans="1:10" ht="24">
      <c r="A41" s="33"/>
      <c r="B41" s="34"/>
      <c r="C41" s="44" t="s">
        <v>128</v>
      </c>
      <c r="D41" s="26"/>
      <c r="E41" s="26"/>
      <c r="F41" s="26"/>
      <c r="G41" s="26"/>
      <c r="H41" s="26"/>
      <c r="I41" s="26"/>
      <c r="J41" s="26"/>
    </row>
    <row r="42" spans="1:10" ht="12">
      <c r="A42" s="33">
        <v>43167</v>
      </c>
      <c r="B42" s="34" t="s">
        <v>12</v>
      </c>
      <c r="C42" s="36" t="s">
        <v>125</v>
      </c>
      <c r="D42" s="36"/>
      <c r="E42" s="34"/>
      <c r="F42" s="36" t="s">
        <v>20</v>
      </c>
      <c r="G42" s="39" t="s">
        <v>129</v>
      </c>
      <c r="H42" s="38"/>
      <c r="I42" s="50">
        <v>1139000</v>
      </c>
      <c r="J42" s="51">
        <v>9176752.24</v>
      </c>
    </row>
    <row r="43" spans="1:10" ht="36">
      <c r="A43" s="33"/>
      <c r="B43" s="34"/>
      <c r="C43" s="44" t="s">
        <v>130</v>
      </c>
      <c r="D43" s="26"/>
      <c r="E43" s="26"/>
      <c r="F43" s="26"/>
      <c r="G43" s="26"/>
      <c r="H43" s="26"/>
      <c r="I43" s="26"/>
      <c r="J43" s="26"/>
    </row>
    <row r="44" spans="1:10" ht="12">
      <c r="A44" s="33">
        <v>43167</v>
      </c>
      <c r="B44" s="34" t="s">
        <v>12</v>
      </c>
      <c r="C44" s="36" t="s">
        <v>125</v>
      </c>
      <c r="D44" s="36"/>
      <c r="E44" s="34"/>
      <c r="F44" s="36" t="s">
        <v>20</v>
      </c>
      <c r="G44" s="39" t="s">
        <v>131</v>
      </c>
      <c r="H44" s="38"/>
      <c r="I44" s="50">
        <v>1139000</v>
      </c>
      <c r="J44" s="51">
        <v>8037752.24</v>
      </c>
    </row>
    <row r="45" spans="1:10" ht="36">
      <c r="A45" s="33"/>
      <c r="B45" s="34"/>
      <c r="C45" s="44" t="s">
        <v>132</v>
      </c>
      <c r="D45" s="26"/>
      <c r="E45" s="26"/>
      <c r="F45" s="26"/>
      <c r="G45" s="26"/>
      <c r="H45" s="26"/>
      <c r="I45" s="26"/>
      <c r="J45" s="26"/>
    </row>
    <row r="46" spans="1:10" ht="12">
      <c r="A46" s="33">
        <v>43168</v>
      </c>
      <c r="B46" s="34" t="s">
        <v>10</v>
      </c>
      <c r="C46" s="36" t="s">
        <v>133</v>
      </c>
      <c r="D46" s="36"/>
      <c r="E46" s="34"/>
      <c r="F46" s="36" t="s">
        <v>134</v>
      </c>
      <c r="G46" s="39" t="s">
        <v>15</v>
      </c>
      <c r="H46" s="50">
        <v>78000</v>
      </c>
      <c r="I46" s="38"/>
      <c r="J46" s="51">
        <v>8115752.24</v>
      </c>
    </row>
    <row r="47" spans="1:10" ht="24">
      <c r="A47" s="33"/>
      <c r="B47" s="34"/>
      <c r="C47" s="44" t="s">
        <v>135</v>
      </c>
      <c r="D47" s="26"/>
      <c r="E47" s="26"/>
      <c r="F47" s="26"/>
      <c r="G47" s="26"/>
      <c r="H47" s="26"/>
      <c r="I47" s="26"/>
      <c r="J47" s="26"/>
    </row>
    <row r="48" spans="1:10" ht="12">
      <c r="A48" s="33">
        <v>43173</v>
      </c>
      <c r="B48" s="34" t="s">
        <v>12</v>
      </c>
      <c r="C48" s="36" t="s">
        <v>136</v>
      </c>
      <c r="D48" s="36"/>
      <c r="E48" s="34"/>
      <c r="F48" s="36" t="s">
        <v>20</v>
      </c>
      <c r="G48" s="39" t="s">
        <v>137</v>
      </c>
      <c r="H48" s="38"/>
      <c r="I48" s="50">
        <v>128000</v>
      </c>
      <c r="J48" s="51">
        <v>7987752.24</v>
      </c>
    </row>
    <row r="49" spans="1:10" ht="24">
      <c r="A49" s="33"/>
      <c r="B49" s="34"/>
      <c r="C49" s="44" t="s">
        <v>138</v>
      </c>
      <c r="D49" s="26"/>
      <c r="E49" s="26"/>
      <c r="F49" s="26"/>
      <c r="G49" s="26"/>
      <c r="H49" s="26"/>
      <c r="I49" s="26"/>
      <c r="J49" s="26"/>
    </row>
    <row r="50" spans="1:10" ht="12">
      <c r="A50" s="33">
        <v>43175</v>
      </c>
      <c r="B50" s="34" t="s">
        <v>10</v>
      </c>
      <c r="C50" s="36" t="s">
        <v>139</v>
      </c>
      <c r="D50" s="36"/>
      <c r="E50" s="34"/>
      <c r="F50" s="36" t="s">
        <v>30</v>
      </c>
      <c r="G50" s="39" t="s">
        <v>48</v>
      </c>
      <c r="H50" s="50">
        <v>53850000</v>
      </c>
      <c r="I50" s="38"/>
      <c r="J50" s="51">
        <v>61837752.24</v>
      </c>
    </row>
    <row r="51" spans="1:10" ht="12">
      <c r="A51" s="41"/>
      <c r="B51" s="41"/>
      <c r="C51" s="48">
        <v>150000</v>
      </c>
      <c r="D51" s="34" t="s">
        <v>31</v>
      </c>
      <c r="E51" s="43">
        <v>359</v>
      </c>
      <c r="F51" s="26"/>
      <c r="G51" s="26"/>
      <c r="H51" s="26"/>
      <c r="I51" s="26"/>
      <c r="J51" s="26"/>
    </row>
    <row r="52" spans="1:10" ht="36">
      <c r="A52" s="33"/>
      <c r="B52" s="34"/>
      <c r="C52" s="44" t="s">
        <v>49</v>
      </c>
      <c r="D52" s="26"/>
      <c r="E52" s="26"/>
      <c r="F52" s="26"/>
      <c r="G52" s="26"/>
      <c r="H52" s="26"/>
      <c r="I52" s="26"/>
      <c r="J52" s="26"/>
    </row>
    <row r="53" spans="1:10" ht="12">
      <c r="A53" s="33">
        <v>43178</v>
      </c>
      <c r="B53" s="34" t="s">
        <v>12</v>
      </c>
      <c r="C53" s="36" t="s">
        <v>140</v>
      </c>
      <c r="D53" s="36"/>
      <c r="E53" s="34"/>
      <c r="F53" s="36" t="s">
        <v>20</v>
      </c>
      <c r="G53" s="39" t="s">
        <v>141</v>
      </c>
      <c r="H53" s="38"/>
      <c r="I53" s="50">
        <v>36800</v>
      </c>
      <c r="J53" s="51">
        <v>61800952.24</v>
      </c>
    </row>
    <row r="54" spans="1:10" ht="24">
      <c r="A54" s="33"/>
      <c r="B54" s="34"/>
      <c r="C54" s="44" t="s">
        <v>142</v>
      </c>
      <c r="D54" s="26"/>
      <c r="E54" s="26"/>
      <c r="F54" s="26"/>
      <c r="G54" s="26"/>
      <c r="H54" s="26"/>
      <c r="I54" s="26"/>
      <c r="J54" s="26"/>
    </row>
    <row r="55" spans="1:10" ht="12">
      <c r="A55" s="33">
        <v>43178</v>
      </c>
      <c r="B55" s="34" t="s">
        <v>12</v>
      </c>
      <c r="C55" s="36" t="s">
        <v>143</v>
      </c>
      <c r="D55" s="36"/>
      <c r="E55" s="34"/>
      <c r="F55" s="36" t="s">
        <v>20</v>
      </c>
      <c r="G55" s="39" t="s">
        <v>144</v>
      </c>
      <c r="H55" s="38"/>
      <c r="I55" s="50">
        <v>144000</v>
      </c>
      <c r="J55" s="51">
        <v>61656952.24</v>
      </c>
    </row>
    <row r="56" spans="1:10" ht="36">
      <c r="A56" s="33"/>
      <c r="B56" s="34"/>
      <c r="C56" s="44" t="s">
        <v>145</v>
      </c>
      <c r="D56" s="26"/>
      <c r="E56" s="26"/>
      <c r="F56" s="26"/>
      <c r="G56" s="26"/>
      <c r="H56" s="26"/>
      <c r="I56" s="26"/>
      <c r="J56" s="26"/>
    </row>
    <row r="57" spans="1:10" ht="12">
      <c r="A57" s="33">
        <v>43178</v>
      </c>
      <c r="B57" s="34" t="s">
        <v>12</v>
      </c>
      <c r="C57" s="36" t="s">
        <v>117</v>
      </c>
      <c r="D57" s="36"/>
      <c r="E57" s="34"/>
      <c r="F57" s="36" t="s">
        <v>20</v>
      </c>
      <c r="G57" s="39" t="s">
        <v>146</v>
      </c>
      <c r="H57" s="38"/>
      <c r="I57" s="50">
        <v>54000000</v>
      </c>
      <c r="J57" s="51">
        <v>7656952.24</v>
      </c>
    </row>
    <row r="58" spans="1:10" ht="12">
      <c r="A58" s="27"/>
      <c r="B58" s="27"/>
      <c r="C58" s="36" t="s">
        <v>147</v>
      </c>
      <c r="D58" s="36"/>
      <c r="E58" s="34"/>
      <c r="F58" s="34"/>
      <c r="G58" s="36"/>
      <c r="H58" s="51">
        <v>56842105.26</v>
      </c>
      <c r="I58" s="38"/>
      <c r="J58" s="26"/>
    </row>
    <row r="59" spans="1:10" ht="12">
      <c r="A59" s="27"/>
      <c r="B59" s="27"/>
      <c r="C59" s="36" t="s">
        <v>148</v>
      </c>
      <c r="D59" s="36"/>
      <c r="E59" s="34"/>
      <c r="F59" s="34"/>
      <c r="G59" s="36"/>
      <c r="H59" s="38"/>
      <c r="I59" s="52">
        <v>2842105.26</v>
      </c>
      <c r="J59" s="26"/>
    </row>
    <row r="60" spans="1:10" ht="36">
      <c r="A60" s="33"/>
      <c r="B60" s="34"/>
      <c r="C60" s="44" t="s">
        <v>149</v>
      </c>
      <c r="D60" s="26"/>
      <c r="E60" s="26"/>
      <c r="F60" s="26"/>
      <c r="G60" s="26"/>
      <c r="H60" s="26"/>
      <c r="I60" s="26"/>
      <c r="J60" s="26"/>
    </row>
    <row r="61" spans="1:10" ht="12">
      <c r="A61" s="33">
        <v>43179</v>
      </c>
      <c r="B61" s="34" t="s">
        <v>12</v>
      </c>
      <c r="C61" s="36" t="s">
        <v>117</v>
      </c>
      <c r="D61" s="36"/>
      <c r="E61" s="34"/>
      <c r="F61" s="36" t="s">
        <v>20</v>
      </c>
      <c r="G61" s="39" t="s">
        <v>150</v>
      </c>
      <c r="H61" s="38"/>
      <c r="I61" s="50">
        <v>540265</v>
      </c>
      <c r="J61" s="51">
        <v>7116687.24</v>
      </c>
    </row>
    <row r="62" spans="1:10" ht="12">
      <c r="A62" s="27"/>
      <c r="B62" s="27"/>
      <c r="C62" s="36" t="s">
        <v>13</v>
      </c>
      <c r="D62" s="36"/>
      <c r="E62" s="34"/>
      <c r="F62" s="34"/>
      <c r="G62" s="36"/>
      <c r="H62" s="51">
        <v>568700</v>
      </c>
      <c r="I62" s="38"/>
      <c r="J62" s="26"/>
    </row>
    <row r="63" spans="1:10" ht="12">
      <c r="A63" s="27"/>
      <c r="B63" s="27"/>
      <c r="C63" s="36" t="s">
        <v>148</v>
      </c>
      <c r="D63" s="36"/>
      <c r="E63" s="34"/>
      <c r="F63" s="34"/>
      <c r="G63" s="36"/>
      <c r="H63" s="38"/>
      <c r="I63" s="52">
        <v>28435</v>
      </c>
      <c r="J63" s="26"/>
    </row>
    <row r="64" spans="1:10" ht="48">
      <c r="A64" s="33"/>
      <c r="B64" s="34"/>
      <c r="C64" s="44" t="s">
        <v>151</v>
      </c>
      <c r="D64" s="26"/>
      <c r="E64" s="26"/>
      <c r="F64" s="26"/>
      <c r="G64" s="26"/>
      <c r="H64" s="26"/>
      <c r="I64" s="26"/>
      <c r="J64" s="26"/>
    </row>
    <row r="65" spans="1:10" ht="12">
      <c r="A65" s="33">
        <v>43180</v>
      </c>
      <c r="B65" s="34" t="s">
        <v>12</v>
      </c>
      <c r="C65" s="36" t="s">
        <v>13</v>
      </c>
      <c r="D65" s="36"/>
      <c r="E65" s="34"/>
      <c r="F65" s="36" t="s">
        <v>20</v>
      </c>
      <c r="G65" s="39" t="s">
        <v>152</v>
      </c>
      <c r="H65" s="38"/>
      <c r="I65" s="50">
        <v>75000</v>
      </c>
      <c r="J65" s="51">
        <v>7041687.24</v>
      </c>
    </row>
    <row r="66" spans="1:10" ht="24">
      <c r="A66" s="33"/>
      <c r="B66" s="34"/>
      <c r="C66" s="44" t="s">
        <v>153</v>
      </c>
      <c r="D66" s="26"/>
      <c r="E66" s="26"/>
      <c r="F66" s="26"/>
      <c r="G66" s="26"/>
      <c r="H66" s="26"/>
      <c r="I66" s="26"/>
      <c r="J66" s="26"/>
    </row>
    <row r="67" spans="1:10" ht="12">
      <c r="A67" s="33">
        <v>43180</v>
      </c>
      <c r="B67" s="34" t="s">
        <v>12</v>
      </c>
      <c r="C67" s="36" t="s">
        <v>36</v>
      </c>
      <c r="D67" s="36"/>
      <c r="E67" s="34"/>
      <c r="F67" s="36" t="s">
        <v>20</v>
      </c>
      <c r="G67" s="39" t="s">
        <v>154</v>
      </c>
      <c r="H67" s="38"/>
      <c r="I67" s="50">
        <v>200000</v>
      </c>
      <c r="J67" s="51">
        <v>6841687.24</v>
      </c>
    </row>
    <row r="68" spans="1:10" ht="48">
      <c r="A68" s="33"/>
      <c r="B68" s="34"/>
      <c r="C68" s="44" t="s">
        <v>155</v>
      </c>
      <c r="D68" s="26"/>
      <c r="E68" s="26"/>
      <c r="F68" s="26"/>
      <c r="G68" s="26"/>
      <c r="H68" s="26"/>
      <c r="I68" s="26"/>
      <c r="J68" s="26"/>
    </row>
    <row r="69" spans="1:10" ht="12">
      <c r="A69" s="33">
        <v>43181</v>
      </c>
      <c r="B69" s="34" t="s">
        <v>12</v>
      </c>
      <c r="C69" s="36" t="s">
        <v>117</v>
      </c>
      <c r="D69" s="36"/>
      <c r="E69" s="34"/>
      <c r="F69" s="36" t="s">
        <v>20</v>
      </c>
      <c r="G69" s="39" t="s">
        <v>156</v>
      </c>
      <c r="H69" s="38"/>
      <c r="I69" s="50">
        <v>176225</v>
      </c>
      <c r="J69" s="51">
        <v>6665462.24</v>
      </c>
    </row>
    <row r="70" spans="1:10" ht="12">
      <c r="A70" s="27"/>
      <c r="B70" s="27"/>
      <c r="C70" s="36" t="s">
        <v>157</v>
      </c>
      <c r="D70" s="36"/>
      <c r="E70" s="34"/>
      <c r="F70" s="34"/>
      <c r="G70" s="36"/>
      <c r="H70" s="51">
        <v>185500</v>
      </c>
      <c r="I70" s="38"/>
      <c r="J70" s="26"/>
    </row>
    <row r="71" spans="1:10" ht="12">
      <c r="A71" s="27"/>
      <c r="B71" s="27"/>
      <c r="C71" s="36" t="s">
        <v>148</v>
      </c>
      <c r="D71" s="36"/>
      <c r="E71" s="34"/>
      <c r="F71" s="34"/>
      <c r="G71" s="36"/>
      <c r="H71" s="38"/>
      <c r="I71" s="52">
        <v>9275</v>
      </c>
      <c r="J71" s="26"/>
    </row>
    <row r="72" spans="1:10" ht="36">
      <c r="A72" s="33"/>
      <c r="B72" s="34"/>
      <c r="C72" s="44" t="s">
        <v>158</v>
      </c>
      <c r="D72" s="26"/>
      <c r="E72" s="26"/>
      <c r="F72" s="26"/>
      <c r="G72" s="26"/>
      <c r="H72" s="26"/>
      <c r="I72" s="26"/>
      <c r="J72" s="26"/>
    </row>
    <row r="73" spans="1:10" ht="12">
      <c r="A73" s="33">
        <v>43181</v>
      </c>
      <c r="B73" s="34" t="s">
        <v>12</v>
      </c>
      <c r="C73" s="36" t="s">
        <v>117</v>
      </c>
      <c r="D73" s="36"/>
      <c r="E73" s="34"/>
      <c r="F73" s="36" t="s">
        <v>20</v>
      </c>
      <c r="G73" s="39" t="s">
        <v>159</v>
      </c>
      <c r="H73" s="38"/>
      <c r="I73" s="50">
        <v>57000</v>
      </c>
      <c r="J73" s="51">
        <v>6608462.24</v>
      </c>
    </row>
    <row r="74" spans="1:10" ht="12">
      <c r="A74" s="27"/>
      <c r="B74" s="27"/>
      <c r="C74" s="36" t="s">
        <v>13</v>
      </c>
      <c r="D74" s="36"/>
      <c r="E74" s="34"/>
      <c r="F74" s="34"/>
      <c r="G74" s="36"/>
      <c r="H74" s="51">
        <v>60000</v>
      </c>
      <c r="I74" s="38"/>
      <c r="J74" s="26"/>
    </row>
    <row r="75" spans="1:10" ht="12">
      <c r="A75" s="27"/>
      <c r="B75" s="27"/>
      <c r="C75" s="36" t="s">
        <v>148</v>
      </c>
      <c r="D75" s="36"/>
      <c r="E75" s="34"/>
      <c r="F75" s="34"/>
      <c r="G75" s="36"/>
      <c r="H75" s="38"/>
      <c r="I75" s="52">
        <v>3000</v>
      </c>
      <c r="J75" s="26"/>
    </row>
    <row r="76" spans="1:10" ht="24">
      <c r="A76" s="33"/>
      <c r="B76" s="34"/>
      <c r="C76" s="44" t="s">
        <v>160</v>
      </c>
      <c r="D76" s="26"/>
      <c r="E76" s="26"/>
      <c r="F76" s="26"/>
      <c r="G76" s="26"/>
      <c r="H76" s="26"/>
      <c r="I76" s="26"/>
      <c r="J76" s="26"/>
    </row>
    <row r="77" spans="1:10" ht="12">
      <c r="A77" s="33">
        <v>43181</v>
      </c>
      <c r="B77" s="34" t="s">
        <v>10</v>
      </c>
      <c r="C77" s="36" t="s">
        <v>161</v>
      </c>
      <c r="D77" s="36"/>
      <c r="E77" s="34"/>
      <c r="F77" s="36" t="s">
        <v>134</v>
      </c>
      <c r="G77" s="39" t="s">
        <v>17</v>
      </c>
      <c r="H77" s="50">
        <v>64000</v>
      </c>
      <c r="I77" s="38"/>
      <c r="J77" s="51">
        <v>6672462.24</v>
      </c>
    </row>
    <row r="78" spans="1:10" ht="24">
      <c r="A78" s="33"/>
      <c r="B78" s="34"/>
      <c r="C78" s="44" t="s">
        <v>162</v>
      </c>
      <c r="D78" s="26"/>
      <c r="E78" s="26"/>
      <c r="F78" s="26"/>
      <c r="G78" s="26"/>
      <c r="H78" s="26"/>
      <c r="I78" s="26"/>
      <c r="J78" s="26"/>
    </row>
    <row r="79" spans="1:10" ht="12">
      <c r="A79" s="33">
        <v>43185</v>
      </c>
      <c r="B79" s="34" t="s">
        <v>12</v>
      </c>
      <c r="C79" s="36" t="s">
        <v>125</v>
      </c>
      <c r="D79" s="36"/>
      <c r="E79" s="34"/>
      <c r="F79" s="36" t="s">
        <v>20</v>
      </c>
      <c r="G79" s="39" t="s">
        <v>163</v>
      </c>
      <c r="H79" s="38"/>
      <c r="I79" s="50">
        <v>240000</v>
      </c>
      <c r="J79" s="51">
        <v>6432462.24</v>
      </c>
    </row>
    <row r="80" spans="1:10" ht="36">
      <c r="A80" s="33"/>
      <c r="B80" s="34"/>
      <c r="C80" s="44" t="s">
        <v>164</v>
      </c>
      <c r="D80" s="26"/>
      <c r="E80" s="26"/>
      <c r="F80" s="26"/>
      <c r="G80" s="26"/>
      <c r="H80" s="26"/>
      <c r="I80" s="26"/>
      <c r="J80" s="26"/>
    </row>
    <row r="81" spans="1:10" ht="12">
      <c r="A81" s="33">
        <v>43185</v>
      </c>
      <c r="B81" s="34" t="s">
        <v>12</v>
      </c>
      <c r="C81" s="36" t="s">
        <v>125</v>
      </c>
      <c r="D81" s="36"/>
      <c r="E81" s="34"/>
      <c r="F81" s="36" t="s">
        <v>20</v>
      </c>
      <c r="G81" s="39" t="s">
        <v>165</v>
      </c>
      <c r="H81" s="38"/>
      <c r="I81" s="50">
        <v>303650</v>
      </c>
      <c r="J81" s="51">
        <v>6128812.24</v>
      </c>
    </row>
    <row r="82" spans="1:10" ht="36">
      <c r="A82" s="33"/>
      <c r="B82" s="34"/>
      <c r="C82" s="44" t="s">
        <v>166</v>
      </c>
      <c r="D82" s="26"/>
      <c r="E82" s="26"/>
      <c r="F82" s="26"/>
      <c r="G82" s="26"/>
      <c r="H82" s="26"/>
      <c r="I82" s="26"/>
      <c r="J82" s="26"/>
    </row>
    <row r="83" spans="1:10" ht="12">
      <c r="A83" s="33">
        <v>43187</v>
      </c>
      <c r="B83" s="34" t="s">
        <v>12</v>
      </c>
      <c r="C83" s="36" t="s">
        <v>167</v>
      </c>
      <c r="D83" s="36"/>
      <c r="E83" s="34"/>
      <c r="F83" s="36" t="s">
        <v>20</v>
      </c>
      <c r="G83" s="39" t="s">
        <v>168</v>
      </c>
      <c r="H83" s="38"/>
      <c r="I83" s="50">
        <v>20000</v>
      </c>
      <c r="J83" s="51">
        <v>6108812.24</v>
      </c>
    </row>
    <row r="84" spans="1:10" ht="48">
      <c r="A84" s="33"/>
      <c r="B84" s="34"/>
      <c r="C84" s="44" t="s">
        <v>169</v>
      </c>
      <c r="D84" s="26"/>
      <c r="E84" s="26"/>
      <c r="F84" s="26"/>
      <c r="G84" s="26"/>
      <c r="H84" s="26"/>
      <c r="I84" s="26"/>
      <c r="J84" s="26"/>
    </row>
    <row r="85" spans="1:10" ht="12">
      <c r="A85" s="33">
        <v>43189</v>
      </c>
      <c r="B85" s="34" t="s">
        <v>12</v>
      </c>
      <c r="C85" s="36" t="s">
        <v>56</v>
      </c>
      <c r="D85" s="36"/>
      <c r="E85" s="34"/>
      <c r="F85" s="36" t="s">
        <v>38</v>
      </c>
      <c r="G85" s="39" t="s">
        <v>51</v>
      </c>
      <c r="H85" s="38"/>
      <c r="I85" s="50">
        <v>61574.85</v>
      </c>
      <c r="J85" s="51">
        <v>6047237.39</v>
      </c>
    </row>
    <row r="86" spans="1:10" ht="24">
      <c r="A86" s="33"/>
      <c r="B86" s="34"/>
      <c r="C86" s="44" t="s">
        <v>170</v>
      </c>
      <c r="D86" s="26"/>
      <c r="E86" s="26"/>
      <c r="F86" s="26"/>
      <c r="G86" s="26"/>
      <c r="H86" s="26"/>
      <c r="I86" s="26"/>
      <c r="J86" s="26"/>
    </row>
    <row r="87" spans="1:10" ht="12">
      <c r="A87" s="33">
        <v>43200</v>
      </c>
      <c r="B87" s="34" t="s">
        <v>12</v>
      </c>
      <c r="C87" s="36" t="s">
        <v>125</v>
      </c>
      <c r="D87" s="36"/>
      <c r="E87" s="34"/>
      <c r="F87" s="36" t="s">
        <v>20</v>
      </c>
      <c r="G87" s="39" t="s">
        <v>171</v>
      </c>
      <c r="H87" s="38"/>
      <c r="I87" s="50">
        <v>1138788</v>
      </c>
      <c r="J87" s="51">
        <v>4908449.39</v>
      </c>
    </row>
    <row r="88" spans="1:10" ht="36">
      <c r="A88" s="33"/>
      <c r="B88" s="34"/>
      <c r="C88" s="44" t="s">
        <v>172</v>
      </c>
      <c r="D88" s="26"/>
      <c r="E88" s="26"/>
      <c r="F88" s="26"/>
      <c r="G88" s="26"/>
      <c r="H88" s="26"/>
      <c r="I88" s="26"/>
      <c r="J88" s="26"/>
    </row>
    <row r="89" spans="1:10" ht="12">
      <c r="A89" s="33">
        <v>43201</v>
      </c>
      <c r="B89" s="34" t="s">
        <v>12</v>
      </c>
      <c r="C89" s="36" t="s">
        <v>36</v>
      </c>
      <c r="D89" s="36"/>
      <c r="E89" s="34"/>
      <c r="F89" s="36" t="s">
        <v>20</v>
      </c>
      <c r="G89" s="39" t="s">
        <v>173</v>
      </c>
      <c r="H89" s="38"/>
      <c r="I89" s="50">
        <v>859428</v>
      </c>
      <c r="J89" s="51">
        <v>4049021.39</v>
      </c>
    </row>
    <row r="90" spans="1:10" ht="48">
      <c r="A90" s="33"/>
      <c r="B90" s="34"/>
      <c r="C90" s="44" t="s">
        <v>174</v>
      </c>
      <c r="D90" s="26"/>
      <c r="E90" s="26"/>
      <c r="F90" s="26"/>
      <c r="G90" s="26"/>
      <c r="H90" s="26"/>
      <c r="I90" s="26"/>
      <c r="J90" s="26"/>
    </row>
    <row r="91" spans="1:10" ht="12">
      <c r="A91" s="33">
        <v>43201</v>
      </c>
      <c r="B91" s="34" t="s">
        <v>12</v>
      </c>
      <c r="C91" s="36" t="s">
        <v>117</v>
      </c>
      <c r="D91" s="36"/>
      <c r="E91" s="34"/>
      <c r="F91" s="36" t="s">
        <v>20</v>
      </c>
      <c r="G91" s="39" t="s">
        <v>175</v>
      </c>
      <c r="H91" s="38"/>
      <c r="I91" s="50">
        <v>437000</v>
      </c>
      <c r="J91" s="51">
        <v>3612021.39</v>
      </c>
    </row>
    <row r="92" spans="1:10" ht="12">
      <c r="A92" s="27"/>
      <c r="B92" s="27"/>
      <c r="C92" s="36" t="s">
        <v>176</v>
      </c>
      <c r="D92" s="36"/>
      <c r="E92" s="34"/>
      <c r="F92" s="34"/>
      <c r="G92" s="36"/>
      <c r="H92" s="51">
        <v>460000</v>
      </c>
      <c r="I92" s="38"/>
      <c r="J92" s="26"/>
    </row>
    <row r="93" spans="1:10" ht="12">
      <c r="A93" s="27"/>
      <c r="B93" s="27"/>
      <c r="C93" s="36" t="s">
        <v>148</v>
      </c>
      <c r="D93" s="36"/>
      <c r="E93" s="34"/>
      <c r="F93" s="34"/>
      <c r="G93" s="36"/>
      <c r="H93" s="38"/>
      <c r="I93" s="52">
        <v>23000</v>
      </c>
      <c r="J93" s="26"/>
    </row>
    <row r="94" spans="1:10" ht="48">
      <c r="A94" s="33"/>
      <c r="B94" s="34"/>
      <c r="C94" s="44" t="s">
        <v>177</v>
      </c>
      <c r="D94" s="26"/>
      <c r="E94" s="26"/>
      <c r="F94" s="26"/>
      <c r="G94" s="26"/>
      <c r="H94" s="26"/>
      <c r="I94" s="26"/>
      <c r="J94" s="26"/>
    </row>
    <row r="95" spans="1:10" ht="12">
      <c r="A95" s="33">
        <v>43201</v>
      </c>
      <c r="B95" s="34" t="s">
        <v>12</v>
      </c>
      <c r="C95" s="36" t="s">
        <v>178</v>
      </c>
      <c r="D95" s="36"/>
      <c r="E95" s="34"/>
      <c r="F95" s="36" t="s">
        <v>38</v>
      </c>
      <c r="G95" s="39" t="s">
        <v>58</v>
      </c>
      <c r="H95" s="38"/>
      <c r="I95" s="50">
        <v>36000</v>
      </c>
      <c r="J95" s="51">
        <v>3576021.39</v>
      </c>
    </row>
    <row r="96" spans="1:10" ht="36">
      <c r="A96" s="33"/>
      <c r="B96" s="34"/>
      <c r="C96" s="44" t="s">
        <v>179</v>
      </c>
      <c r="D96" s="26"/>
      <c r="E96" s="26"/>
      <c r="F96" s="26"/>
      <c r="G96" s="26"/>
      <c r="H96" s="26"/>
      <c r="I96" s="26"/>
      <c r="J96" s="26"/>
    </row>
    <row r="97" spans="1:10" ht="12">
      <c r="A97" s="33">
        <v>43203</v>
      </c>
      <c r="B97" s="34" t="s">
        <v>12</v>
      </c>
      <c r="C97" s="36" t="s">
        <v>36</v>
      </c>
      <c r="D97" s="36"/>
      <c r="E97" s="34"/>
      <c r="F97" s="36" t="s">
        <v>20</v>
      </c>
      <c r="G97" s="39" t="s">
        <v>180</v>
      </c>
      <c r="H97" s="38"/>
      <c r="I97" s="50">
        <v>236000</v>
      </c>
      <c r="J97" s="51">
        <v>3340021.39</v>
      </c>
    </row>
    <row r="98" spans="1:10" ht="36">
      <c r="A98" s="33"/>
      <c r="B98" s="34"/>
      <c r="C98" s="44" t="s">
        <v>181</v>
      </c>
      <c r="D98" s="26"/>
      <c r="E98" s="26"/>
      <c r="F98" s="26"/>
      <c r="G98" s="26"/>
      <c r="H98" s="26"/>
      <c r="I98" s="26"/>
      <c r="J98" s="26"/>
    </row>
    <row r="99" spans="1:10" ht="12">
      <c r="A99" s="33">
        <v>43203</v>
      </c>
      <c r="B99" s="34" t="s">
        <v>12</v>
      </c>
      <c r="C99" s="36" t="s">
        <v>36</v>
      </c>
      <c r="D99" s="36"/>
      <c r="E99" s="34"/>
      <c r="F99" s="36" t="s">
        <v>20</v>
      </c>
      <c r="G99" s="39" t="s">
        <v>182</v>
      </c>
      <c r="H99" s="38"/>
      <c r="I99" s="50">
        <v>315000</v>
      </c>
      <c r="J99" s="51">
        <v>3025021.39</v>
      </c>
    </row>
    <row r="100" spans="1:10" ht="36">
      <c r="A100" s="33"/>
      <c r="B100" s="34"/>
      <c r="C100" s="44" t="s">
        <v>183</v>
      </c>
      <c r="D100" s="26"/>
      <c r="E100" s="26"/>
      <c r="F100" s="26"/>
      <c r="G100" s="26"/>
      <c r="H100" s="26"/>
      <c r="I100" s="26"/>
      <c r="J100" s="26"/>
    </row>
    <row r="101" spans="1:10" ht="12">
      <c r="A101" s="33">
        <v>43203</v>
      </c>
      <c r="B101" s="34" t="s">
        <v>12</v>
      </c>
      <c r="C101" s="36" t="s">
        <v>36</v>
      </c>
      <c r="D101" s="36"/>
      <c r="E101" s="34"/>
      <c r="F101" s="36" t="s">
        <v>20</v>
      </c>
      <c r="G101" s="39" t="s">
        <v>184</v>
      </c>
      <c r="H101" s="38"/>
      <c r="I101" s="50">
        <v>315000</v>
      </c>
      <c r="J101" s="51">
        <v>2710021.39</v>
      </c>
    </row>
    <row r="102" spans="1:10" ht="36">
      <c r="A102" s="33"/>
      <c r="B102" s="34"/>
      <c r="C102" s="44" t="s">
        <v>185</v>
      </c>
      <c r="D102" s="26"/>
      <c r="E102" s="26"/>
      <c r="F102" s="26"/>
      <c r="G102" s="26"/>
      <c r="H102" s="26"/>
      <c r="I102" s="26"/>
      <c r="J102" s="26"/>
    </row>
    <row r="103" spans="1:10" ht="12">
      <c r="A103" s="33">
        <v>43203</v>
      </c>
      <c r="B103" s="34" t="s">
        <v>12</v>
      </c>
      <c r="C103" s="36" t="s">
        <v>36</v>
      </c>
      <c r="D103" s="36"/>
      <c r="E103" s="34"/>
      <c r="F103" s="36" t="s">
        <v>20</v>
      </c>
      <c r="G103" s="39" t="s">
        <v>186</v>
      </c>
      <c r="H103" s="38"/>
      <c r="I103" s="50">
        <v>315000</v>
      </c>
      <c r="J103" s="51">
        <v>2395021.39</v>
      </c>
    </row>
    <row r="104" spans="1:10" ht="36">
      <c r="A104" s="33"/>
      <c r="B104" s="34"/>
      <c r="C104" s="44" t="s">
        <v>187</v>
      </c>
      <c r="D104" s="26"/>
      <c r="E104" s="26"/>
      <c r="F104" s="26"/>
      <c r="G104" s="26"/>
      <c r="H104" s="26"/>
      <c r="I104" s="26"/>
      <c r="J104" s="26"/>
    </row>
    <row r="105" spans="1:10" ht="12">
      <c r="A105" s="33">
        <v>43203</v>
      </c>
      <c r="B105" s="34" t="s">
        <v>12</v>
      </c>
      <c r="C105" s="36" t="s">
        <v>36</v>
      </c>
      <c r="D105" s="36"/>
      <c r="E105" s="34"/>
      <c r="F105" s="36" t="s">
        <v>20</v>
      </c>
      <c r="G105" s="39" t="s">
        <v>188</v>
      </c>
      <c r="H105" s="38"/>
      <c r="I105" s="50">
        <v>3000000</v>
      </c>
      <c r="J105" s="52">
        <v>604978.61</v>
      </c>
    </row>
    <row r="106" spans="1:10" ht="36">
      <c r="A106" s="33"/>
      <c r="B106" s="34"/>
      <c r="C106" s="44" t="s">
        <v>189</v>
      </c>
      <c r="D106" s="26"/>
      <c r="E106" s="26"/>
      <c r="F106" s="26"/>
      <c r="G106" s="26"/>
      <c r="H106" s="26"/>
      <c r="I106" s="26"/>
      <c r="J106" s="26"/>
    </row>
    <row r="107" spans="1:10" ht="12">
      <c r="A107" s="33">
        <v>43203</v>
      </c>
      <c r="B107" s="34" t="s">
        <v>10</v>
      </c>
      <c r="C107" s="36" t="s">
        <v>139</v>
      </c>
      <c r="D107" s="36"/>
      <c r="E107" s="34"/>
      <c r="F107" s="36" t="s">
        <v>30</v>
      </c>
      <c r="G107" s="39" t="s">
        <v>58</v>
      </c>
      <c r="H107" s="50">
        <v>7200000</v>
      </c>
      <c r="I107" s="38"/>
      <c r="J107" s="51">
        <v>6595021.39</v>
      </c>
    </row>
    <row r="108" spans="1:10" ht="12">
      <c r="A108" s="41"/>
      <c r="B108" s="41"/>
      <c r="C108" s="48">
        <v>20000</v>
      </c>
      <c r="D108" s="34" t="s">
        <v>31</v>
      </c>
      <c r="E108" s="43">
        <v>360</v>
      </c>
      <c r="F108" s="26"/>
      <c r="G108" s="26"/>
      <c r="H108" s="26"/>
      <c r="I108" s="26"/>
      <c r="J108" s="26"/>
    </row>
    <row r="109" spans="1:10" ht="24">
      <c r="A109" s="33"/>
      <c r="B109" s="34"/>
      <c r="C109" s="44" t="s">
        <v>59</v>
      </c>
      <c r="D109" s="26"/>
      <c r="E109" s="26"/>
      <c r="F109" s="26"/>
      <c r="G109" s="26"/>
      <c r="H109" s="26"/>
      <c r="I109" s="26"/>
      <c r="J109" s="26"/>
    </row>
    <row r="110" spans="1:10" ht="12">
      <c r="A110" s="33">
        <v>43203</v>
      </c>
      <c r="B110" s="34" t="s">
        <v>12</v>
      </c>
      <c r="C110" s="36" t="s">
        <v>125</v>
      </c>
      <c r="D110" s="36"/>
      <c r="E110" s="34"/>
      <c r="F110" s="36" t="s">
        <v>20</v>
      </c>
      <c r="G110" s="39" t="s">
        <v>190</v>
      </c>
      <c r="H110" s="38"/>
      <c r="I110" s="50">
        <v>76000</v>
      </c>
      <c r="J110" s="51">
        <v>6519021.39</v>
      </c>
    </row>
    <row r="111" spans="1:10" ht="36">
      <c r="A111" s="33"/>
      <c r="B111" s="34"/>
      <c r="C111" s="44" t="s">
        <v>191</v>
      </c>
      <c r="D111" s="26"/>
      <c r="E111" s="26"/>
      <c r="F111" s="26"/>
      <c r="G111" s="26"/>
      <c r="H111" s="26"/>
      <c r="I111" s="26"/>
      <c r="J111" s="26"/>
    </row>
    <row r="112" spans="1:10" ht="12">
      <c r="A112" s="33">
        <v>43207</v>
      </c>
      <c r="B112" s="34" t="s">
        <v>12</v>
      </c>
      <c r="C112" s="36" t="s">
        <v>36</v>
      </c>
      <c r="D112" s="36"/>
      <c r="E112" s="34"/>
      <c r="F112" s="36" t="s">
        <v>20</v>
      </c>
      <c r="G112" s="39" t="s">
        <v>192</v>
      </c>
      <c r="H112" s="38"/>
      <c r="I112" s="50">
        <v>803467</v>
      </c>
      <c r="J112" s="51">
        <v>5715554.39</v>
      </c>
    </row>
    <row r="113" spans="1:10" ht="48">
      <c r="A113" s="33"/>
      <c r="B113" s="34"/>
      <c r="C113" s="44" t="s">
        <v>193</v>
      </c>
      <c r="D113" s="26"/>
      <c r="E113" s="26"/>
      <c r="F113" s="26"/>
      <c r="G113" s="26"/>
      <c r="H113" s="26"/>
      <c r="I113" s="26"/>
      <c r="J113" s="26"/>
    </row>
    <row r="114" spans="1:10" ht="12">
      <c r="A114" s="33">
        <v>43208</v>
      </c>
      <c r="B114" s="34" t="s">
        <v>12</v>
      </c>
      <c r="C114" s="36" t="s">
        <v>125</v>
      </c>
      <c r="D114" s="36"/>
      <c r="E114" s="34"/>
      <c r="F114" s="36" t="s">
        <v>20</v>
      </c>
      <c r="G114" s="39" t="s">
        <v>194</v>
      </c>
      <c r="H114" s="38"/>
      <c r="I114" s="50">
        <v>889000</v>
      </c>
      <c r="J114" s="51">
        <v>4826554.39</v>
      </c>
    </row>
    <row r="115" spans="1:10" ht="36">
      <c r="A115" s="33"/>
      <c r="B115" s="34"/>
      <c r="C115" s="44" t="s">
        <v>195</v>
      </c>
      <c r="D115" s="26"/>
      <c r="E115" s="26"/>
      <c r="F115" s="26"/>
      <c r="G115" s="26"/>
      <c r="H115" s="26"/>
      <c r="I115" s="26"/>
      <c r="J115" s="26"/>
    </row>
    <row r="116" spans="1:10" ht="12">
      <c r="A116" s="33">
        <v>43216</v>
      </c>
      <c r="B116" s="34" t="s">
        <v>12</v>
      </c>
      <c r="C116" s="36" t="s">
        <v>125</v>
      </c>
      <c r="D116" s="36"/>
      <c r="E116" s="34"/>
      <c r="F116" s="36" t="s">
        <v>20</v>
      </c>
      <c r="G116" s="39" t="s">
        <v>196</v>
      </c>
      <c r="H116" s="38"/>
      <c r="I116" s="50">
        <v>420000</v>
      </c>
      <c r="J116" s="51">
        <v>4406554.39</v>
      </c>
    </row>
    <row r="117" spans="1:10" ht="36">
      <c r="A117" s="33"/>
      <c r="B117" s="34"/>
      <c r="C117" s="44" t="s">
        <v>197</v>
      </c>
      <c r="D117" s="26"/>
      <c r="E117" s="26"/>
      <c r="F117" s="26"/>
      <c r="G117" s="26"/>
      <c r="H117" s="26"/>
      <c r="I117" s="26"/>
      <c r="J117" s="26"/>
    </row>
    <row r="118" spans="1:10" ht="12">
      <c r="A118" s="33">
        <v>43216</v>
      </c>
      <c r="B118" s="34" t="s">
        <v>12</v>
      </c>
      <c r="C118" s="36" t="s">
        <v>36</v>
      </c>
      <c r="D118" s="36"/>
      <c r="E118" s="34"/>
      <c r="F118" s="36" t="s">
        <v>20</v>
      </c>
      <c r="G118" s="39" t="s">
        <v>198</v>
      </c>
      <c r="H118" s="38"/>
      <c r="I118" s="50">
        <v>23800</v>
      </c>
      <c r="J118" s="51">
        <v>4382754.39</v>
      </c>
    </row>
    <row r="119" spans="1:10" ht="24">
      <c r="A119" s="33"/>
      <c r="B119" s="34"/>
      <c r="C119" s="44" t="s">
        <v>199</v>
      </c>
      <c r="D119" s="26"/>
      <c r="E119" s="26"/>
      <c r="F119" s="26"/>
      <c r="G119" s="26"/>
      <c r="H119" s="26"/>
      <c r="I119" s="26"/>
      <c r="J119" s="26"/>
    </row>
    <row r="120" spans="1:10" ht="12">
      <c r="A120" s="33">
        <v>43216</v>
      </c>
      <c r="B120" s="34" t="s">
        <v>10</v>
      </c>
      <c r="C120" s="36" t="s">
        <v>139</v>
      </c>
      <c r="D120" s="36"/>
      <c r="E120" s="34"/>
      <c r="F120" s="36" t="s">
        <v>30</v>
      </c>
      <c r="G120" s="39" t="s">
        <v>60</v>
      </c>
      <c r="H120" s="50">
        <v>10770000</v>
      </c>
      <c r="I120" s="38"/>
      <c r="J120" s="51">
        <v>15152754.39</v>
      </c>
    </row>
    <row r="121" spans="1:10" ht="12">
      <c r="A121" s="41"/>
      <c r="B121" s="41"/>
      <c r="C121" s="48">
        <v>30000</v>
      </c>
      <c r="D121" s="34" t="s">
        <v>31</v>
      </c>
      <c r="E121" s="43">
        <v>359</v>
      </c>
      <c r="F121" s="26"/>
      <c r="G121" s="26"/>
      <c r="H121" s="26"/>
      <c r="I121" s="26"/>
      <c r="J121" s="26"/>
    </row>
    <row r="122" spans="1:10" ht="24">
      <c r="A122" s="33"/>
      <c r="B122" s="34"/>
      <c r="C122" s="44" t="s">
        <v>61</v>
      </c>
      <c r="D122" s="26"/>
      <c r="E122" s="26"/>
      <c r="F122" s="26"/>
      <c r="G122" s="26"/>
      <c r="H122" s="26"/>
      <c r="I122" s="26"/>
      <c r="J122" s="26"/>
    </row>
    <row r="123" spans="1:10" ht="12">
      <c r="A123" s="33">
        <v>43220</v>
      </c>
      <c r="B123" s="34" t="s">
        <v>12</v>
      </c>
      <c r="C123" s="36" t="s">
        <v>200</v>
      </c>
      <c r="D123" s="36"/>
      <c r="E123" s="34"/>
      <c r="F123" s="36" t="s">
        <v>20</v>
      </c>
      <c r="G123" s="39" t="s">
        <v>201</v>
      </c>
      <c r="H123" s="38"/>
      <c r="I123" s="50">
        <v>11800000</v>
      </c>
      <c r="J123" s="51">
        <v>3352754.39</v>
      </c>
    </row>
    <row r="124" spans="1:10" ht="36">
      <c r="A124" s="33"/>
      <c r="B124" s="34"/>
      <c r="C124" s="44" t="s">
        <v>202</v>
      </c>
      <c r="D124" s="26"/>
      <c r="E124" s="26"/>
      <c r="F124" s="26"/>
      <c r="G124" s="26"/>
      <c r="H124" s="26"/>
      <c r="I124" s="26"/>
      <c r="J124" s="26"/>
    </row>
    <row r="125" spans="1:10" ht="12">
      <c r="A125" s="33">
        <v>43220</v>
      </c>
      <c r="B125" s="34" t="s">
        <v>12</v>
      </c>
      <c r="C125" s="36" t="s">
        <v>56</v>
      </c>
      <c r="D125" s="36"/>
      <c r="E125" s="34"/>
      <c r="F125" s="36" t="s">
        <v>38</v>
      </c>
      <c r="G125" s="39" t="s">
        <v>63</v>
      </c>
      <c r="H125" s="38"/>
      <c r="I125" s="50">
        <v>23119.21</v>
      </c>
      <c r="J125" s="51">
        <v>3329635.18</v>
      </c>
    </row>
    <row r="126" spans="1:10" ht="24">
      <c r="A126" s="33"/>
      <c r="B126" s="34"/>
      <c r="C126" s="44" t="s">
        <v>62</v>
      </c>
      <c r="D126" s="26"/>
      <c r="E126" s="26"/>
      <c r="F126" s="26"/>
      <c r="G126" s="26"/>
      <c r="H126" s="26"/>
      <c r="I126" s="26"/>
      <c r="J126" s="26"/>
    </row>
    <row r="127" spans="1:10" ht="12">
      <c r="A127" s="33">
        <v>43220</v>
      </c>
      <c r="B127" s="34" t="s">
        <v>12</v>
      </c>
      <c r="C127" s="36" t="s">
        <v>36</v>
      </c>
      <c r="D127" s="36"/>
      <c r="E127" s="34"/>
      <c r="F127" s="36" t="s">
        <v>20</v>
      </c>
      <c r="G127" s="39" t="s">
        <v>203</v>
      </c>
      <c r="H127" s="38"/>
      <c r="I127" s="50">
        <v>648101</v>
      </c>
      <c r="J127" s="51">
        <v>2681534.18</v>
      </c>
    </row>
    <row r="128" spans="1:10" ht="36">
      <c r="A128" s="33"/>
      <c r="B128" s="34"/>
      <c r="C128" s="44" t="s">
        <v>204</v>
      </c>
      <c r="D128" s="26"/>
      <c r="E128" s="26"/>
      <c r="F128" s="26"/>
      <c r="G128" s="26"/>
      <c r="H128" s="26"/>
      <c r="I128" s="26"/>
      <c r="J128" s="26"/>
    </row>
    <row r="129" spans="1:10" ht="12">
      <c r="A129" s="33">
        <v>43222</v>
      </c>
      <c r="B129" s="34" t="s">
        <v>10</v>
      </c>
      <c r="C129" s="36" t="s">
        <v>178</v>
      </c>
      <c r="D129" s="36"/>
      <c r="E129" s="34"/>
      <c r="F129" s="36" t="s">
        <v>38</v>
      </c>
      <c r="G129" s="39" t="s">
        <v>65</v>
      </c>
      <c r="H129" s="50">
        <v>36400</v>
      </c>
      <c r="I129" s="38"/>
      <c r="J129" s="51">
        <v>2717934.18</v>
      </c>
    </row>
    <row r="130" spans="1:10" ht="36">
      <c r="A130" s="33"/>
      <c r="B130" s="34"/>
      <c r="C130" s="44" t="s">
        <v>205</v>
      </c>
      <c r="D130" s="26"/>
      <c r="E130" s="26"/>
      <c r="F130" s="26"/>
      <c r="G130" s="26"/>
      <c r="H130" s="26"/>
      <c r="I130" s="26"/>
      <c r="J130" s="26"/>
    </row>
    <row r="131" spans="1:10" ht="12">
      <c r="A131" s="33">
        <v>43224</v>
      </c>
      <c r="B131" s="34" t="s">
        <v>12</v>
      </c>
      <c r="C131" s="36" t="s">
        <v>125</v>
      </c>
      <c r="D131" s="36"/>
      <c r="E131" s="34"/>
      <c r="F131" s="36" t="s">
        <v>20</v>
      </c>
      <c r="G131" s="39" t="s">
        <v>206</v>
      </c>
      <c r="H131" s="38"/>
      <c r="I131" s="50">
        <v>10000</v>
      </c>
      <c r="J131" s="51">
        <v>2707934.18</v>
      </c>
    </row>
    <row r="132" spans="1:10" ht="36">
      <c r="A132" s="33"/>
      <c r="B132" s="34"/>
      <c r="C132" s="44" t="s">
        <v>207</v>
      </c>
      <c r="D132" s="26"/>
      <c r="E132" s="26"/>
      <c r="F132" s="26"/>
      <c r="G132" s="26"/>
      <c r="H132" s="26"/>
      <c r="I132" s="26"/>
      <c r="J132" s="26"/>
    </row>
    <row r="133" spans="1:10" ht="12">
      <c r="A133" s="33">
        <v>43224</v>
      </c>
      <c r="B133" s="34" t="s">
        <v>12</v>
      </c>
      <c r="C133" s="36" t="s">
        <v>117</v>
      </c>
      <c r="D133" s="36"/>
      <c r="E133" s="34"/>
      <c r="F133" s="36" t="s">
        <v>20</v>
      </c>
      <c r="G133" s="39" t="s">
        <v>208</v>
      </c>
      <c r="H133" s="38"/>
      <c r="I133" s="50">
        <v>532000</v>
      </c>
      <c r="J133" s="51">
        <v>2175934.18</v>
      </c>
    </row>
    <row r="134" spans="1:10" ht="12">
      <c r="A134" s="27"/>
      <c r="B134" s="27"/>
      <c r="C134" s="36" t="s">
        <v>46</v>
      </c>
      <c r="D134" s="36"/>
      <c r="E134" s="34"/>
      <c r="F134" s="34"/>
      <c r="G134" s="36"/>
      <c r="H134" s="51">
        <v>560000</v>
      </c>
      <c r="I134" s="38"/>
      <c r="J134" s="26"/>
    </row>
    <row r="135" spans="1:10" ht="12">
      <c r="A135" s="27"/>
      <c r="B135" s="27"/>
      <c r="C135" s="36" t="s">
        <v>148</v>
      </c>
      <c r="D135" s="36"/>
      <c r="E135" s="34"/>
      <c r="F135" s="34"/>
      <c r="G135" s="36"/>
      <c r="H135" s="38"/>
      <c r="I135" s="52">
        <v>28000</v>
      </c>
      <c r="J135" s="26"/>
    </row>
    <row r="136" spans="1:10" ht="24">
      <c r="A136" s="33"/>
      <c r="B136" s="34"/>
      <c r="C136" s="44" t="s">
        <v>209</v>
      </c>
      <c r="D136" s="26"/>
      <c r="E136" s="26"/>
      <c r="F136" s="26"/>
      <c r="G136" s="26"/>
      <c r="H136" s="26"/>
      <c r="I136" s="26"/>
      <c r="J136" s="26"/>
    </row>
    <row r="137" spans="1:10" ht="12">
      <c r="A137" s="33">
        <v>43224</v>
      </c>
      <c r="B137" s="34" t="s">
        <v>12</v>
      </c>
      <c r="C137" s="36" t="s">
        <v>210</v>
      </c>
      <c r="D137" s="36"/>
      <c r="E137" s="34"/>
      <c r="F137" s="36" t="s">
        <v>20</v>
      </c>
      <c r="G137" s="39" t="s">
        <v>211</v>
      </c>
      <c r="H137" s="38"/>
      <c r="I137" s="50">
        <v>400000</v>
      </c>
      <c r="J137" s="51">
        <v>1775934.18</v>
      </c>
    </row>
    <row r="138" spans="1:10" ht="36">
      <c r="A138" s="33"/>
      <c r="B138" s="34"/>
      <c r="C138" s="44" t="s">
        <v>212</v>
      </c>
      <c r="D138" s="26"/>
      <c r="E138" s="26"/>
      <c r="F138" s="26"/>
      <c r="G138" s="26"/>
      <c r="H138" s="26"/>
      <c r="I138" s="26"/>
      <c r="J138" s="26"/>
    </row>
    <row r="139" spans="1:10" ht="12">
      <c r="A139" s="33">
        <v>43230</v>
      </c>
      <c r="B139" s="34" t="s">
        <v>12</v>
      </c>
      <c r="C139" s="36" t="s">
        <v>79</v>
      </c>
      <c r="D139" s="36"/>
      <c r="E139" s="34"/>
      <c r="F139" s="36" t="s">
        <v>20</v>
      </c>
      <c r="G139" s="39" t="s">
        <v>213</v>
      </c>
      <c r="H139" s="38"/>
      <c r="I139" s="50">
        <v>195994</v>
      </c>
      <c r="J139" s="51">
        <v>1579940.18</v>
      </c>
    </row>
    <row r="140" spans="1:10" ht="36">
      <c r="A140" s="33"/>
      <c r="B140" s="34"/>
      <c r="C140" s="44" t="s">
        <v>214</v>
      </c>
      <c r="D140" s="26"/>
      <c r="E140" s="26"/>
      <c r="F140" s="26"/>
      <c r="G140" s="26"/>
      <c r="H140" s="26"/>
      <c r="I140" s="26"/>
      <c r="J140" s="26"/>
    </row>
    <row r="141" spans="1:10" ht="12">
      <c r="A141" s="33">
        <v>43231</v>
      </c>
      <c r="B141" s="34" t="s">
        <v>12</v>
      </c>
      <c r="C141" s="36" t="s">
        <v>29</v>
      </c>
      <c r="D141" s="36"/>
      <c r="E141" s="34"/>
      <c r="F141" s="36" t="s">
        <v>20</v>
      </c>
      <c r="G141" s="39" t="s">
        <v>215</v>
      </c>
      <c r="H141" s="38"/>
      <c r="I141" s="50">
        <v>620970</v>
      </c>
      <c r="J141" s="51">
        <v>958970.18</v>
      </c>
    </row>
    <row r="142" spans="1:10" ht="36">
      <c r="A142" s="33"/>
      <c r="B142" s="34"/>
      <c r="C142" s="44" t="s">
        <v>216</v>
      </c>
      <c r="D142" s="26"/>
      <c r="E142" s="26"/>
      <c r="F142" s="26"/>
      <c r="G142" s="26"/>
      <c r="H142" s="26"/>
      <c r="I142" s="26"/>
      <c r="J142" s="26"/>
    </row>
    <row r="143" spans="1:10" ht="12">
      <c r="A143" s="33">
        <v>43231</v>
      </c>
      <c r="B143" s="34" t="s">
        <v>12</v>
      </c>
      <c r="C143" s="36" t="s">
        <v>117</v>
      </c>
      <c r="D143" s="36"/>
      <c r="E143" s="34"/>
      <c r="F143" s="36" t="s">
        <v>20</v>
      </c>
      <c r="G143" s="39" t="s">
        <v>217</v>
      </c>
      <c r="H143" s="38"/>
      <c r="I143" s="50">
        <v>28500</v>
      </c>
      <c r="J143" s="51">
        <v>930470.18</v>
      </c>
    </row>
    <row r="144" spans="1:10" ht="12">
      <c r="A144" s="27"/>
      <c r="B144" s="27"/>
      <c r="C144" s="36" t="s">
        <v>36</v>
      </c>
      <c r="D144" s="36"/>
      <c r="E144" s="34"/>
      <c r="F144" s="34"/>
      <c r="G144" s="36"/>
      <c r="H144" s="51">
        <v>30000</v>
      </c>
      <c r="I144" s="38"/>
      <c r="J144" s="26"/>
    </row>
    <row r="145" spans="1:10" ht="12">
      <c r="A145" s="27"/>
      <c r="B145" s="27"/>
      <c r="C145" s="36" t="s">
        <v>148</v>
      </c>
      <c r="D145" s="36"/>
      <c r="E145" s="34"/>
      <c r="F145" s="34"/>
      <c r="G145" s="36"/>
      <c r="H145" s="38"/>
      <c r="I145" s="52">
        <v>1500</v>
      </c>
      <c r="J145" s="26"/>
    </row>
    <row r="146" spans="1:10" ht="36">
      <c r="A146" s="33"/>
      <c r="B146" s="34"/>
      <c r="C146" s="44" t="s">
        <v>218</v>
      </c>
      <c r="D146" s="26"/>
      <c r="E146" s="26"/>
      <c r="F146" s="26"/>
      <c r="G146" s="26"/>
      <c r="H146" s="26"/>
      <c r="I146" s="26"/>
      <c r="J146" s="26"/>
    </row>
    <row r="147" spans="1:10" ht="12">
      <c r="A147" s="33">
        <v>43235</v>
      </c>
      <c r="B147" s="34" t="s">
        <v>12</v>
      </c>
      <c r="C147" s="36" t="s">
        <v>125</v>
      </c>
      <c r="D147" s="36"/>
      <c r="E147" s="34"/>
      <c r="F147" s="36" t="s">
        <v>20</v>
      </c>
      <c r="G147" s="39" t="s">
        <v>219</v>
      </c>
      <c r="H147" s="38"/>
      <c r="I147" s="50">
        <v>69597</v>
      </c>
      <c r="J147" s="51">
        <v>860873.18</v>
      </c>
    </row>
    <row r="148" spans="1:10" ht="36">
      <c r="A148" s="33"/>
      <c r="B148" s="34"/>
      <c r="C148" s="44" t="s">
        <v>220</v>
      </c>
      <c r="D148" s="26"/>
      <c r="E148" s="26"/>
      <c r="F148" s="26"/>
      <c r="G148" s="26"/>
      <c r="H148" s="26"/>
      <c r="I148" s="26"/>
      <c r="J148" s="26"/>
    </row>
    <row r="149" spans="1:10" ht="12">
      <c r="A149" s="33">
        <v>43236</v>
      </c>
      <c r="B149" s="34" t="s">
        <v>12</v>
      </c>
      <c r="C149" s="36" t="s">
        <v>79</v>
      </c>
      <c r="D149" s="36"/>
      <c r="E149" s="34"/>
      <c r="F149" s="36" t="s">
        <v>20</v>
      </c>
      <c r="G149" s="39" t="s">
        <v>221</v>
      </c>
      <c r="H149" s="38"/>
      <c r="I149" s="50">
        <v>83860</v>
      </c>
      <c r="J149" s="51">
        <v>777013.18</v>
      </c>
    </row>
    <row r="150" spans="1:10" ht="48">
      <c r="A150" s="33"/>
      <c r="B150" s="34"/>
      <c r="C150" s="44" t="s">
        <v>222</v>
      </c>
      <c r="D150" s="26"/>
      <c r="E150" s="26"/>
      <c r="F150" s="26"/>
      <c r="G150" s="26"/>
      <c r="H150" s="26"/>
      <c r="I150" s="26"/>
      <c r="J150" s="26"/>
    </row>
    <row r="151" spans="1:10" ht="12">
      <c r="A151" s="33">
        <v>43242</v>
      </c>
      <c r="B151" s="34" t="s">
        <v>12</v>
      </c>
      <c r="C151" s="36" t="s">
        <v>223</v>
      </c>
      <c r="D151" s="36"/>
      <c r="E151" s="34"/>
      <c r="F151" s="36" t="s">
        <v>20</v>
      </c>
      <c r="G151" s="39" t="s">
        <v>224</v>
      </c>
      <c r="H151" s="38"/>
      <c r="I151" s="50">
        <v>126000</v>
      </c>
      <c r="J151" s="51">
        <v>651013.18</v>
      </c>
    </row>
    <row r="152" spans="1:10" ht="24">
      <c r="A152" s="33"/>
      <c r="B152" s="34"/>
      <c r="C152" s="44" t="s">
        <v>225</v>
      </c>
      <c r="D152" s="26"/>
      <c r="E152" s="26"/>
      <c r="F152" s="26"/>
      <c r="G152" s="26"/>
      <c r="H152" s="26"/>
      <c r="I152" s="26"/>
      <c r="J152" s="26"/>
    </row>
    <row r="153" spans="1:10" ht="12">
      <c r="A153" s="33">
        <v>43243</v>
      </c>
      <c r="B153" s="34" t="s">
        <v>12</v>
      </c>
      <c r="C153" s="36" t="s">
        <v>36</v>
      </c>
      <c r="D153" s="36"/>
      <c r="E153" s="34"/>
      <c r="F153" s="36" t="s">
        <v>20</v>
      </c>
      <c r="G153" s="39" t="s">
        <v>226</v>
      </c>
      <c r="H153" s="38"/>
      <c r="I153" s="50">
        <v>90975.13</v>
      </c>
      <c r="J153" s="51">
        <v>560038.05</v>
      </c>
    </row>
    <row r="154" spans="1:10" ht="48">
      <c r="A154" s="33"/>
      <c r="B154" s="34"/>
      <c r="C154" s="44" t="s">
        <v>227</v>
      </c>
      <c r="D154" s="26"/>
      <c r="E154" s="26"/>
      <c r="F154" s="26"/>
      <c r="G154" s="26"/>
      <c r="H154" s="26"/>
      <c r="I154" s="26"/>
      <c r="J154" s="26"/>
    </row>
    <row r="155" spans="1:10" ht="12">
      <c r="A155" s="33">
        <v>43245</v>
      </c>
      <c r="B155" s="34" t="s">
        <v>10</v>
      </c>
      <c r="C155" s="36" t="s">
        <v>139</v>
      </c>
      <c r="D155" s="36"/>
      <c r="E155" s="34"/>
      <c r="F155" s="36" t="s">
        <v>30</v>
      </c>
      <c r="G155" s="39" t="s">
        <v>82</v>
      </c>
      <c r="H155" s="50">
        <v>10770000</v>
      </c>
      <c r="I155" s="38"/>
      <c r="J155" s="51">
        <v>11330038.05</v>
      </c>
    </row>
    <row r="156" spans="1:10" ht="12">
      <c r="A156" s="41"/>
      <c r="B156" s="41"/>
      <c r="C156" s="48">
        <v>30000</v>
      </c>
      <c r="D156" s="34" t="s">
        <v>31</v>
      </c>
      <c r="E156" s="43">
        <v>359</v>
      </c>
      <c r="F156" s="26"/>
      <c r="G156" s="26"/>
      <c r="H156" s="26"/>
      <c r="I156" s="26"/>
      <c r="J156" s="26"/>
    </row>
    <row r="157" spans="1:10" ht="36">
      <c r="A157" s="33"/>
      <c r="B157" s="34"/>
      <c r="C157" s="44" t="s">
        <v>83</v>
      </c>
      <c r="D157" s="26"/>
      <c r="E157" s="26"/>
      <c r="F157" s="26"/>
      <c r="G157" s="26"/>
      <c r="H157" s="26"/>
      <c r="I157" s="26"/>
      <c r="J157" s="26"/>
    </row>
    <row r="158" spans="1:10" ht="12">
      <c r="A158" s="33">
        <v>43251</v>
      </c>
      <c r="B158" s="34" t="s">
        <v>12</v>
      </c>
      <c r="C158" s="36" t="s">
        <v>56</v>
      </c>
      <c r="D158" s="36"/>
      <c r="E158" s="34"/>
      <c r="F158" s="36" t="s">
        <v>38</v>
      </c>
      <c r="G158" s="39" t="s">
        <v>69</v>
      </c>
      <c r="H158" s="38"/>
      <c r="I158" s="50">
        <v>78641.27</v>
      </c>
      <c r="J158" s="51">
        <v>11251396.78</v>
      </c>
    </row>
    <row r="159" spans="1:10" ht="24">
      <c r="A159" s="33"/>
      <c r="B159" s="34"/>
      <c r="C159" s="44" t="s">
        <v>86</v>
      </c>
      <c r="D159" s="26"/>
      <c r="E159" s="26"/>
      <c r="F159" s="26"/>
      <c r="G159" s="26"/>
      <c r="H159" s="26"/>
      <c r="I159" s="26"/>
      <c r="J159" s="26"/>
    </row>
    <row r="160" spans="1:10" ht="12">
      <c r="A160" s="33">
        <v>43252</v>
      </c>
      <c r="B160" s="34" t="s">
        <v>12</v>
      </c>
      <c r="C160" s="36" t="s">
        <v>79</v>
      </c>
      <c r="D160" s="36"/>
      <c r="E160" s="34"/>
      <c r="F160" s="36" t="s">
        <v>20</v>
      </c>
      <c r="G160" s="39" t="s">
        <v>228</v>
      </c>
      <c r="H160" s="38"/>
      <c r="I160" s="50">
        <v>130000</v>
      </c>
      <c r="J160" s="51">
        <v>11121396.78</v>
      </c>
    </row>
    <row r="161" spans="1:10" ht="48">
      <c r="A161" s="33"/>
      <c r="B161" s="34"/>
      <c r="C161" s="44" t="s">
        <v>229</v>
      </c>
      <c r="D161" s="26"/>
      <c r="E161" s="26"/>
      <c r="F161" s="26"/>
      <c r="G161" s="26"/>
      <c r="H161" s="26"/>
      <c r="I161" s="26"/>
      <c r="J161" s="26"/>
    </row>
    <row r="162" spans="1:10" ht="12">
      <c r="A162" s="33">
        <v>43252</v>
      </c>
      <c r="B162" s="34" t="s">
        <v>12</v>
      </c>
      <c r="C162" s="36" t="s">
        <v>79</v>
      </c>
      <c r="D162" s="36"/>
      <c r="E162" s="34"/>
      <c r="F162" s="36" t="s">
        <v>20</v>
      </c>
      <c r="G162" s="39" t="s">
        <v>230</v>
      </c>
      <c r="H162" s="38"/>
      <c r="I162" s="50">
        <v>899000</v>
      </c>
      <c r="J162" s="51">
        <v>10222396.78</v>
      </c>
    </row>
    <row r="163" spans="1:10" ht="48">
      <c r="A163" s="33"/>
      <c r="B163" s="34"/>
      <c r="C163" s="44" t="s">
        <v>231</v>
      </c>
      <c r="D163" s="26"/>
      <c r="E163" s="26"/>
      <c r="F163" s="26"/>
      <c r="G163" s="26"/>
      <c r="H163" s="26"/>
      <c r="I163" s="26"/>
      <c r="J163" s="26"/>
    </row>
    <row r="164" spans="1:10" ht="12">
      <c r="A164" s="33">
        <v>43252</v>
      </c>
      <c r="B164" s="34" t="s">
        <v>12</v>
      </c>
      <c r="C164" s="36" t="s">
        <v>79</v>
      </c>
      <c r="D164" s="36"/>
      <c r="E164" s="34"/>
      <c r="F164" s="36" t="s">
        <v>20</v>
      </c>
      <c r="G164" s="39" t="s">
        <v>232</v>
      </c>
      <c r="H164" s="38"/>
      <c r="I164" s="50">
        <v>89773</v>
      </c>
      <c r="J164" s="51">
        <v>10132623.78</v>
      </c>
    </row>
    <row r="165" spans="1:10" ht="36">
      <c r="A165" s="33"/>
      <c r="B165" s="34"/>
      <c r="C165" s="44" t="s">
        <v>233</v>
      </c>
      <c r="D165" s="26"/>
      <c r="E165" s="26"/>
      <c r="F165" s="26"/>
      <c r="G165" s="26"/>
      <c r="H165" s="26"/>
      <c r="I165" s="26"/>
      <c r="J165" s="26"/>
    </row>
    <row r="166" spans="1:10" ht="12">
      <c r="A166" s="33">
        <v>43264</v>
      </c>
      <c r="B166" s="34" t="s">
        <v>12</v>
      </c>
      <c r="C166" s="36" t="s">
        <v>234</v>
      </c>
      <c r="D166" s="36"/>
      <c r="E166" s="34"/>
      <c r="F166" s="36" t="s">
        <v>20</v>
      </c>
      <c r="G166" s="39" t="s">
        <v>235</v>
      </c>
      <c r="H166" s="38"/>
      <c r="I166" s="50">
        <v>71000</v>
      </c>
      <c r="J166" s="51">
        <v>10061623.78</v>
      </c>
    </row>
    <row r="167" spans="1:10" ht="36">
      <c r="A167" s="33"/>
      <c r="B167" s="34"/>
      <c r="C167" s="44" t="s">
        <v>236</v>
      </c>
      <c r="D167" s="26"/>
      <c r="E167" s="26"/>
      <c r="F167" s="26"/>
      <c r="G167" s="26"/>
      <c r="H167" s="26"/>
      <c r="I167" s="26"/>
      <c r="J167" s="26"/>
    </row>
    <row r="168" spans="1:10" ht="12">
      <c r="A168" s="33">
        <v>43264</v>
      </c>
      <c r="B168" s="34" t="s">
        <v>12</v>
      </c>
      <c r="C168" s="36" t="s">
        <v>234</v>
      </c>
      <c r="D168" s="36"/>
      <c r="E168" s="34"/>
      <c r="F168" s="36" t="s">
        <v>20</v>
      </c>
      <c r="G168" s="39" t="s">
        <v>237</v>
      </c>
      <c r="H168" s="38"/>
      <c r="I168" s="50">
        <v>71000</v>
      </c>
      <c r="J168" s="51">
        <v>9990623.78</v>
      </c>
    </row>
    <row r="169" spans="1:10" ht="36">
      <c r="A169" s="33"/>
      <c r="B169" s="34"/>
      <c r="C169" s="44" t="s">
        <v>238</v>
      </c>
      <c r="D169" s="26"/>
      <c r="E169" s="26"/>
      <c r="F169" s="26"/>
      <c r="G169" s="26"/>
      <c r="H169" s="26"/>
      <c r="I169" s="26"/>
      <c r="J169" s="26"/>
    </row>
    <row r="170" spans="1:10" ht="12">
      <c r="A170" s="33">
        <v>43264</v>
      </c>
      <c r="B170" s="34" t="s">
        <v>12</v>
      </c>
      <c r="C170" s="36" t="s">
        <v>234</v>
      </c>
      <c r="D170" s="36"/>
      <c r="E170" s="34"/>
      <c r="F170" s="36" t="s">
        <v>20</v>
      </c>
      <c r="G170" s="39" t="s">
        <v>239</v>
      </c>
      <c r="H170" s="38"/>
      <c r="I170" s="50">
        <v>138600</v>
      </c>
      <c r="J170" s="51">
        <v>9852023.78</v>
      </c>
    </row>
    <row r="171" spans="1:10" ht="48">
      <c r="A171" s="33"/>
      <c r="B171" s="34"/>
      <c r="C171" s="44" t="s">
        <v>240</v>
      </c>
      <c r="D171" s="26"/>
      <c r="E171" s="26"/>
      <c r="F171" s="26"/>
      <c r="G171" s="26"/>
      <c r="H171" s="26"/>
      <c r="I171" s="26"/>
      <c r="J171" s="26"/>
    </row>
    <row r="172" spans="1:10" ht="12">
      <c r="A172" s="33">
        <v>43270</v>
      </c>
      <c r="B172" s="34" t="s">
        <v>12</v>
      </c>
      <c r="C172" s="36" t="s">
        <v>241</v>
      </c>
      <c r="D172" s="36"/>
      <c r="E172" s="34"/>
      <c r="F172" s="36" t="s">
        <v>20</v>
      </c>
      <c r="G172" s="39" t="s">
        <v>21</v>
      </c>
      <c r="H172" s="38"/>
      <c r="I172" s="50">
        <v>150000</v>
      </c>
      <c r="J172" s="51">
        <v>9702023.78</v>
      </c>
    </row>
    <row r="173" spans="1:10" ht="24">
      <c r="A173" s="33"/>
      <c r="B173" s="34"/>
      <c r="C173" s="44" t="s">
        <v>22</v>
      </c>
      <c r="D173" s="26"/>
      <c r="E173" s="26"/>
      <c r="F173" s="26"/>
      <c r="G173" s="26"/>
      <c r="H173" s="26"/>
      <c r="I173" s="26"/>
      <c r="J173" s="26"/>
    </row>
    <row r="174" spans="1:10" ht="12">
      <c r="A174" s="33">
        <v>43281</v>
      </c>
      <c r="B174" s="34" t="s">
        <v>12</v>
      </c>
      <c r="C174" s="36" t="s">
        <v>56</v>
      </c>
      <c r="D174" s="36"/>
      <c r="E174" s="34"/>
      <c r="F174" s="36" t="s">
        <v>38</v>
      </c>
      <c r="G174" s="39" t="s">
        <v>73</v>
      </c>
      <c r="H174" s="38"/>
      <c r="I174" s="50">
        <v>1949.82</v>
      </c>
      <c r="J174" s="51">
        <v>9700073.96</v>
      </c>
    </row>
    <row r="175" spans="1:10" ht="24">
      <c r="A175" s="33"/>
      <c r="B175" s="34"/>
      <c r="C175" s="44" t="s">
        <v>90</v>
      </c>
      <c r="D175" s="26"/>
      <c r="E175" s="26"/>
      <c r="F175" s="26"/>
      <c r="G175" s="26"/>
      <c r="H175" s="26"/>
      <c r="I175" s="26"/>
      <c r="J175" s="26"/>
    </row>
    <row r="176" spans="1:10" ht="12">
      <c r="A176" s="36"/>
      <c r="B176" s="34"/>
      <c r="C176" s="53">
        <v>96855121.98</v>
      </c>
      <c r="D176" s="53"/>
      <c r="E176" s="53"/>
      <c r="F176" s="53"/>
      <c r="G176" s="53"/>
      <c r="H176" s="53"/>
      <c r="I176" s="53">
        <v>87155048.02</v>
      </c>
      <c r="J176" s="38"/>
    </row>
    <row r="177" spans="1:10" ht="12">
      <c r="A177" s="39"/>
      <c r="B177" s="34" t="s">
        <v>12</v>
      </c>
      <c r="C177" s="46" t="s">
        <v>27</v>
      </c>
      <c r="D177" s="36"/>
      <c r="E177" s="34"/>
      <c r="F177" s="47"/>
      <c r="G177" s="47"/>
      <c r="H177" s="47"/>
      <c r="I177" s="54">
        <v>9700073.96</v>
      </c>
      <c r="J177" s="38"/>
    </row>
    <row r="178" spans="1:10" ht="12">
      <c r="A178" s="36"/>
      <c r="B178" s="36"/>
      <c r="C178" s="55">
        <v>96855121.98</v>
      </c>
      <c r="D178" s="55"/>
      <c r="E178" s="55"/>
      <c r="F178" s="55"/>
      <c r="G178" s="55"/>
      <c r="H178" s="55"/>
      <c r="I178" s="55">
        <v>96855121.98</v>
      </c>
      <c r="J178" s="38"/>
    </row>
  </sheetData>
  <sheetProtection selectLockedCells="1" selectUnlockedCells="1"/>
  <mergeCells count="30">
    <mergeCell ref="A1:C1"/>
    <mergeCell ref="A2:C2"/>
    <mergeCell ref="A3:C3"/>
    <mergeCell ref="A4:C4"/>
    <mergeCell ref="A5:C5"/>
    <mergeCell ref="B6:C6"/>
    <mergeCell ref="C7:E7"/>
    <mergeCell ref="A33:B33"/>
    <mergeCell ref="A34:B34"/>
    <mergeCell ref="A51:B51"/>
    <mergeCell ref="A58:B58"/>
    <mergeCell ref="A59:B59"/>
    <mergeCell ref="A62:B62"/>
    <mergeCell ref="A63:B63"/>
    <mergeCell ref="A70:B70"/>
    <mergeCell ref="A71:B71"/>
    <mergeCell ref="A74:B74"/>
    <mergeCell ref="A75:B75"/>
    <mergeCell ref="A92:B92"/>
    <mergeCell ref="A93:B93"/>
    <mergeCell ref="A108:B108"/>
    <mergeCell ref="A121:B121"/>
    <mergeCell ref="A134:B134"/>
    <mergeCell ref="A135:B135"/>
    <mergeCell ref="A144:B144"/>
    <mergeCell ref="A145:B145"/>
    <mergeCell ref="A156:B156"/>
    <mergeCell ref="C176:H176"/>
    <mergeCell ref="F177:H177"/>
    <mergeCell ref="C178:H178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="130" zoomScaleNormal="130" workbookViewId="0" topLeftCell="A1">
      <selection activeCell="A1" sqref="A1"/>
    </sheetView>
  </sheetViews>
  <sheetFormatPr defaultColWidth="8.00390625" defaultRowHeight="15"/>
  <cols>
    <col min="1" max="1" width="4.7109375" style="24" customWidth="1"/>
    <col min="2" max="2" width="15.28125" style="24" customWidth="1"/>
    <col min="3" max="3" width="8.00390625" style="24" customWidth="1"/>
    <col min="4" max="4" width="14.57421875" style="24" customWidth="1"/>
    <col min="5" max="5" width="12.57421875" style="24" customWidth="1"/>
    <col min="6" max="6" width="13.7109375" style="24" customWidth="1"/>
    <col min="7" max="7" width="28.28125" style="24" customWidth="1"/>
    <col min="8" max="8" width="13.57421875" style="24" customWidth="1"/>
    <col min="9" max="9" width="5.8515625" style="24" customWidth="1"/>
    <col min="10" max="16384" width="9.140625" style="24" customWidth="1"/>
  </cols>
  <sheetData>
    <row r="1" spans="1:9" ht="12">
      <c r="A1" s="25" t="s">
        <v>0</v>
      </c>
      <c r="B1" s="25"/>
      <c r="C1" s="25"/>
      <c r="D1" s="26"/>
      <c r="E1" s="26"/>
      <c r="F1" s="26"/>
      <c r="G1" s="26"/>
      <c r="H1" s="26"/>
      <c r="I1" s="26"/>
    </row>
    <row r="2" spans="1:9" ht="12">
      <c r="A2" s="25" t="s">
        <v>19</v>
      </c>
      <c r="B2" s="25"/>
      <c r="C2" s="25"/>
      <c r="D2" s="26"/>
      <c r="E2" s="26"/>
      <c r="F2" s="26"/>
      <c r="G2" s="26"/>
      <c r="H2" s="26"/>
      <c r="I2" s="26"/>
    </row>
    <row r="3" spans="1:9" ht="12">
      <c r="A3" s="27" t="s">
        <v>242</v>
      </c>
      <c r="B3" s="27"/>
      <c r="C3" s="27"/>
      <c r="D3" s="26"/>
      <c r="E3" s="26"/>
      <c r="F3" s="26"/>
      <c r="G3" s="26"/>
      <c r="H3" s="26"/>
      <c r="I3" s="26"/>
    </row>
    <row r="4" spans="1:9" ht="12">
      <c r="A4" s="27" t="s">
        <v>243</v>
      </c>
      <c r="B4" s="27"/>
      <c r="C4" s="27"/>
      <c r="D4" s="26"/>
      <c r="E4" s="26"/>
      <c r="F4" s="26"/>
      <c r="G4" s="26"/>
      <c r="H4" s="26"/>
      <c r="I4" s="26"/>
    </row>
    <row r="5" spans="1:9" ht="12">
      <c r="A5" s="28" t="s">
        <v>3</v>
      </c>
      <c r="B5" s="29" t="s">
        <v>4</v>
      </c>
      <c r="C5" s="31" t="s">
        <v>5</v>
      </c>
      <c r="D5" s="31" t="s">
        <v>244</v>
      </c>
      <c r="E5" s="31" t="s">
        <v>245</v>
      </c>
      <c r="F5" s="28" t="s">
        <v>246</v>
      </c>
      <c r="G5" s="56" t="s">
        <v>247</v>
      </c>
      <c r="H5" s="32" t="s">
        <v>7</v>
      </c>
      <c r="I5" s="32" t="s">
        <v>8</v>
      </c>
    </row>
    <row r="6" spans="1:9" ht="12">
      <c r="A6" s="57"/>
      <c r="B6" s="58"/>
      <c r="C6" s="58"/>
      <c r="D6" s="59"/>
      <c r="E6" s="60"/>
      <c r="F6" s="59"/>
      <c r="G6" s="60" t="s">
        <v>248</v>
      </c>
      <c r="H6" s="61">
        <v>11756088.99</v>
      </c>
      <c r="I6" s="62"/>
    </row>
    <row r="7" spans="1:9" ht="12">
      <c r="A7" s="33"/>
      <c r="B7" s="36"/>
      <c r="C7" s="36"/>
      <c r="D7" s="34"/>
      <c r="E7" s="39"/>
      <c r="F7" s="34"/>
      <c r="G7" s="39" t="s">
        <v>249</v>
      </c>
      <c r="H7" s="38"/>
      <c r="I7" s="38"/>
    </row>
    <row r="8" spans="1:9" ht="12">
      <c r="A8" s="57"/>
      <c r="B8" s="58"/>
      <c r="C8" s="59"/>
      <c r="D8" s="59"/>
      <c r="E8" s="60"/>
      <c r="F8" s="59"/>
      <c r="G8" s="63" t="s">
        <v>250</v>
      </c>
      <c r="H8" s="61">
        <v>11756088.99</v>
      </c>
      <c r="I8" s="62"/>
    </row>
  </sheetData>
  <sheetProtection selectLockedCells="1" selectUnlockedCells="1"/>
  <mergeCells count="4">
    <mergeCell ref="A1:C1"/>
    <mergeCell ref="A2:C2"/>
    <mergeCell ref="A3:C3"/>
    <mergeCell ref="A4:C4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zoomScale="130" zoomScaleNormal="130" workbookViewId="0" topLeftCell="A1">
      <selection activeCell="A1" sqref="A1"/>
    </sheetView>
  </sheetViews>
  <sheetFormatPr defaultColWidth="8.00390625" defaultRowHeight="15"/>
  <cols>
    <col min="1" max="6" width="8.7109375" style="0" customWidth="1"/>
    <col min="7" max="7" width="28.28125" style="0" customWidth="1"/>
    <col min="8" max="8" width="14.00390625" style="0" customWidth="1"/>
    <col min="9" max="16384" width="8.7109375" style="0" customWidth="1"/>
  </cols>
  <sheetData>
    <row r="1" spans="1:9" ht="15.75">
      <c r="A1" s="64" t="s">
        <v>0</v>
      </c>
      <c r="B1" s="64"/>
      <c r="C1" s="64"/>
      <c r="D1" s="65"/>
      <c r="E1" s="65"/>
      <c r="F1" s="65"/>
      <c r="G1" s="65"/>
      <c r="H1" s="65"/>
      <c r="I1" s="65"/>
    </row>
    <row r="2" spans="1:9" ht="15.75">
      <c r="A2" s="64" t="s">
        <v>19</v>
      </c>
      <c r="B2" s="64"/>
      <c r="C2" s="64"/>
      <c r="D2" s="65"/>
      <c r="E2" s="65"/>
      <c r="F2" s="65"/>
      <c r="G2" s="65"/>
      <c r="H2" s="65"/>
      <c r="I2" s="65"/>
    </row>
    <row r="3" spans="1:9" ht="15">
      <c r="A3" s="66" t="s">
        <v>242</v>
      </c>
      <c r="B3" s="66"/>
      <c r="C3" s="66"/>
      <c r="D3" s="65"/>
      <c r="E3" s="65"/>
      <c r="F3" s="65"/>
      <c r="G3" s="65"/>
      <c r="H3" s="65"/>
      <c r="I3" s="65"/>
    </row>
    <row r="4" spans="1:9" ht="15">
      <c r="A4" s="66" t="s">
        <v>251</v>
      </c>
      <c r="B4" s="66"/>
      <c r="C4" s="66"/>
      <c r="D4" s="65"/>
      <c r="E4" s="65"/>
      <c r="F4" s="65"/>
      <c r="G4" s="65"/>
      <c r="H4" s="65"/>
      <c r="I4" s="65"/>
    </row>
    <row r="5" spans="1:9" ht="15">
      <c r="A5" s="28" t="s">
        <v>3</v>
      </c>
      <c r="B5" s="29" t="s">
        <v>4</v>
      </c>
      <c r="C5" s="31" t="s">
        <v>5</v>
      </c>
      <c r="D5" s="31" t="s">
        <v>244</v>
      </c>
      <c r="E5" s="31" t="s">
        <v>245</v>
      </c>
      <c r="F5" s="28" t="s">
        <v>246</v>
      </c>
      <c r="G5" s="56" t="s">
        <v>247</v>
      </c>
      <c r="H5" s="32" t="s">
        <v>7</v>
      </c>
      <c r="I5" s="32" t="s">
        <v>8</v>
      </c>
    </row>
    <row r="6" spans="1:9" ht="15">
      <c r="A6" s="57"/>
      <c r="B6" s="67"/>
      <c r="C6" s="58"/>
      <c r="D6" s="59"/>
      <c r="E6" s="60"/>
      <c r="F6" s="68"/>
      <c r="G6" s="69" t="s">
        <v>248</v>
      </c>
      <c r="H6" s="70">
        <v>10315752.24</v>
      </c>
      <c r="I6" s="71"/>
    </row>
    <row r="7" spans="1:9" ht="15">
      <c r="A7" s="33"/>
      <c r="B7" s="72"/>
      <c r="C7" s="36"/>
      <c r="D7" s="34"/>
      <c r="E7" s="39"/>
      <c r="F7" s="73"/>
      <c r="G7" s="74" t="s">
        <v>249</v>
      </c>
      <c r="H7" s="75"/>
      <c r="I7" s="76"/>
    </row>
    <row r="8" spans="1:9" ht="15">
      <c r="A8" s="57"/>
      <c r="B8" s="67"/>
      <c r="C8" s="59"/>
      <c r="D8" s="59"/>
      <c r="E8" s="60"/>
      <c r="F8" s="68"/>
      <c r="G8" s="77" t="s">
        <v>250</v>
      </c>
      <c r="H8" s="70">
        <v>10315752.24</v>
      </c>
      <c r="I8" s="71"/>
    </row>
  </sheetData>
  <sheetProtection selectLockedCells="1" selectUnlockedCells="1"/>
  <mergeCells count="4">
    <mergeCell ref="A1:C1"/>
    <mergeCell ref="A2:C2"/>
    <mergeCell ref="A3:C3"/>
    <mergeCell ref="A4:C4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zoomScale="130" zoomScaleNormal="130" workbookViewId="0" topLeftCell="A1">
      <selection activeCell="A1" sqref="A1"/>
    </sheetView>
  </sheetViews>
  <sheetFormatPr defaultColWidth="8.00390625" defaultRowHeight="15"/>
  <cols>
    <col min="1" max="6" width="8.7109375" style="0" customWidth="1"/>
    <col min="7" max="7" width="28.28125" style="0" customWidth="1"/>
    <col min="8" max="8" width="12.8515625" style="0" customWidth="1"/>
    <col min="9" max="16384" width="8.7109375" style="0" customWidth="1"/>
  </cols>
  <sheetData>
    <row r="1" spans="1:9" ht="15.75">
      <c r="A1" s="64" t="s">
        <v>0</v>
      </c>
      <c r="B1" s="64"/>
      <c r="C1" s="64"/>
      <c r="D1" s="65"/>
      <c r="E1" s="65"/>
      <c r="F1" s="65"/>
      <c r="G1" s="65"/>
      <c r="H1" s="65"/>
      <c r="I1" s="65"/>
    </row>
    <row r="2" spans="1:9" ht="15.75">
      <c r="A2" s="64" t="s">
        <v>19</v>
      </c>
      <c r="B2" s="64"/>
      <c r="C2" s="64"/>
      <c r="D2" s="65"/>
      <c r="E2" s="65"/>
      <c r="F2" s="65"/>
      <c r="G2" s="65"/>
      <c r="H2" s="65"/>
      <c r="I2" s="65"/>
    </row>
    <row r="3" spans="1:9" ht="15">
      <c r="A3" s="66" t="s">
        <v>242</v>
      </c>
      <c r="B3" s="66"/>
      <c r="C3" s="66"/>
      <c r="D3" s="65"/>
      <c r="E3" s="65"/>
      <c r="F3" s="65"/>
      <c r="G3" s="65"/>
      <c r="H3" s="65"/>
      <c r="I3" s="65"/>
    </row>
    <row r="4" spans="1:9" ht="15">
      <c r="A4" s="66" t="s">
        <v>252</v>
      </c>
      <c r="B4" s="66"/>
      <c r="C4" s="66"/>
      <c r="D4" s="65"/>
      <c r="E4" s="65"/>
      <c r="F4" s="65"/>
      <c r="G4" s="65"/>
      <c r="H4" s="65"/>
      <c r="I4" s="65"/>
    </row>
    <row r="5" spans="1:9" ht="15">
      <c r="A5" s="28" t="s">
        <v>3</v>
      </c>
      <c r="B5" s="29" t="s">
        <v>4</v>
      </c>
      <c r="C5" s="31" t="s">
        <v>5</v>
      </c>
      <c r="D5" s="31" t="s">
        <v>244</v>
      </c>
      <c r="E5" s="31" t="s">
        <v>245</v>
      </c>
      <c r="F5" s="28" t="s">
        <v>246</v>
      </c>
      <c r="G5" s="56" t="s">
        <v>247</v>
      </c>
      <c r="H5" s="32" t="s">
        <v>7</v>
      </c>
      <c r="I5" s="32" t="s">
        <v>8</v>
      </c>
    </row>
    <row r="6" spans="1:9" ht="15">
      <c r="A6" s="57"/>
      <c r="B6" s="67"/>
      <c r="C6" s="58"/>
      <c r="D6" s="59"/>
      <c r="E6" s="60"/>
      <c r="F6" s="68"/>
      <c r="G6" s="69" t="s">
        <v>248</v>
      </c>
      <c r="H6" s="70">
        <v>2681534.18</v>
      </c>
      <c r="I6" s="71"/>
    </row>
    <row r="7" spans="1:9" ht="15">
      <c r="A7" s="33"/>
      <c r="B7" s="72"/>
      <c r="C7" s="36"/>
      <c r="D7" s="34"/>
      <c r="E7" s="39"/>
      <c r="F7" s="73"/>
      <c r="G7" s="74" t="s">
        <v>249</v>
      </c>
      <c r="H7" s="75"/>
      <c r="I7" s="76"/>
    </row>
    <row r="8" spans="1:9" ht="15">
      <c r="A8" s="57"/>
      <c r="B8" s="67"/>
      <c r="C8" s="59"/>
      <c r="D8" s="59"/>
      <c r="E8" s="60"/>
      <c r="F8" s="68"/>
      <c r="G8" s="77" t="s">
        <v>250</v>
      </c>
      <c r="H8" s="70">
        <v>2681534.18</v>
      </c>
      <c r="I8" s="71"/>
    </row>
  </sheetData>
  <sheetProtection selectLockedCells="1" selectUnlockedCells="1"/>
  <mergeCells count="4">
    <mergeCell ref="A1:C1"/>
    <mergeCell ref="A2:C2"/>
    <mergeCell ref="A3:C3"/>
    <mergeCell ref="A4:C4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zoomScale="130" zoomScaleNormal="130" workbookViewId="0" topLeftCell="A1">
      <selection activeCell="A1" sqref="A1"/>
    </sheetView>
  </sheetViews>
  <sheetFormatPr defaultColWidth="8.00390625" defaultRowHeight="15"/>
  <cols>
    <col min="1" max="6" width="8.7109375" style="0" customWidth="1"/>
    <col min="7" max="7" width="28.28125" style="0" customWidth="1"/>
    <col min="8" max="8" width="14.00390625" style="0" customWidth="1"/>
    <col min="9" max="16384" width="8.7109375" style="0" customWidth="1"/>
  </cols>
  <sheetData>
    <row r="1" spans="1:9" ht="15.75">
      <c r="A1" s="64" t="s">
        <v>0</v>
      </c>
      <c r="B1" s="64"/>
      <c r="C1" s="64"/>
      <c r="D1" s="65"/>
      <c r="E1" s="65"/>
      <c r="F1" s="65"/>
      <c r="G1" s="65"/>
      <c r="H1" s="65"/>
      <c r="I1" s="65"/>
    </row>
    <row r="2" spans="1:9" ht="15.75">
      <c r="A2" s="64" t="s">
        <v>19</v>
      </c>
      <c r="B2" s="64"/>
      <c r="C2" s="64"/>
      <c r="D2" s="65"/>
      <c r="E2" s="65"/>
      <c r="F2" s="65"/>
      <c r="G2" s="65"/>
      <c r="H2" s="65"/>
      <c r="I2" s="65"/>
    </row>
    <row r="3" spans="1:9" ht="15">
      <c r="A3" s="66" t="s">
        <v>242</v>
      </c>
      <c r="B3" s="66"/>
      <c r="C3" s="66"/>
      <c r="D3" s="65"/>
      <c r="E3" s="65"/>
      <c r="F3" s="65"/>
      <c r="G3" s="65"/>
      <c r="H3" s="65"/>
      <c r="I3" s="65"/>
    </row>
    <row r="4" spans="1:9" ht="15">
      <c r="A4" s="66" t="s">
        <v>253</v>
      </c>
      <c r="B4" s="66"/>
      <c r="C4" s="66"/>
      <c r="D4" s="65"/>
      <c r="E4" s="65"/>
      <c r="F4" s="65"/>
      <c r="G4" s="65"/>
      <c r="H4" s="65"/>
      <c r="I4" s="65"/>
    </row>
    <row r="5" spans="1:9" ht="15">
      <c r="A5" s="28" t="s">
        <v>3</v>
      </c>
      <c r="B5" s="29" t="s">
        <v>4</v>
      </c>
      <c r="C5" s="31" t="s">
        <v>5</v>
      </c>
      <c r="D5" s="31" t="s">
        <v>244</v>
      </c>
      <c r="E5" s="31" t="s">
        <v>245</v>
      </c>
      <c r="F5" s="28" t="s">
        <v>246</v>
      </c>
      <c r="G5" s="56" t="s">
        <v>247</v>
      </c>
      <c r="H5" s="32" t="s">
        <v>7</v>
      </c>
      <c r="I5" s="32" t="s">
        <v>8</v>
      </c>
    </row>
    <row r="6" spans="1:9" ht="15">
      <c r="A6" s="57"/>
      <c r="B6" s="67"/>
      <c r="C6" s="58"/>
      <c r="D6" s="59"/>
      <c r="E6" s="60"/>
      <c r="F6" s="68"/>
      <c r="G6" s="69" t="s">
        <v>248</v>
      </c>
      <c r="H6" s="70">
        <v>11251396.78</v>
      </c>
      <c r="I6" s="71"/>
    </row>
    <row r="7" spans="1:9" ht="15">
      <c r="A7" s="33"/>
      <c r="B7" s="72"/>
      <c r="C7" s="36"/>
      <c r="D7" s="34"/>
      <c r="E7" s="39"/>
      <c r="F7" s="73"/>
      <c r="G7" s="74" t="s">
        <v>249</v>
      </c>
      <c r="H7" s="75"/>
      <c r="I7" s="76"/>
    </row>
    <row r="8" spans="1:9" ht="15">
      <c r="A8" s="57"/>
      <c r="B8" s="67"/>
      <c r="C8" s="59"/>
      <c r="D8" s="59"/>
      <c r="E8" s="60"/>
      <c r="F8" s="68"/>
      <c r="G8" s="77" t="s">
        <v>250</v>
      </c>
      <c r="H8" s="70">
        <v>11251396.78</v>
      </c>
      <c r="I8" s="71"/>
    </row>
  </sheetData>
  <sheetProtection selectLockedCells="1" selectUnlockedCells="1"/>
  <mergeCells count="4">
    <mergeCell ref="A1:C1"/>
    <mergeCell ref="A2:C2"/>
    <mergeCell ref="A3:C3"/>
    <mergeCell ref="A4:C4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zoomScale="130" zoomScaleNormal="130" workbookViewId="0" topLeftCell="A1">
      <selection activeCell="A1" sqref="A1"/>
    </sheetView>
  </sheetViews>
  <sheetFormatPr defaultColWidth="8.00390625" defaultRowHeight="15"/>
  <cols>
    <col min="1" max="6" width="8.7109375" style="0" customWidth="1"/>
    <col min="7" max="7" width="28.28125" style="0" customWidth="1"/>
    <col min="8" max="8" width="12.8515625" style="0" customWidth="1"/>
    <col min="9" max="16384" width="8.7109375" style="0" customWidth="1"/>
  </cols>
  <sheetData>
    <row r="1" spans="1:9" ht="15.75">
      <c r="A1" s="64" t="s">
        <v>0</v>
      </c>
      <c r="B1" s="64"/>
      <c r="C1" s="64"/>
      <c r="D1" s="65"/>
      <c r="E1" s="65"/>
      <c r="F1" s="65"/>
      <c r="G1" s="65"/>
      <c r="H1" s="65"/>
      <c r="I1" s="65"/>
    </row>
    <row r="2" spans="1:9" ht="15.75">
      <c r="A2" s="64" t="s">
        <v>19</v>
      </c>
      <c r="B2" s="64"/>
      <c r="C2" s="64"/>
      <c r="D2" s="65"/>
      <c r="E2" s="65"/>
      <c r="F2" s="65"/>
      <c r="G2" s="65"/>
      <c r="H2" s="65"/>
      <c r="I2" s="65"/>
    </row>
    <row r="3" spans="1:9" ht="15">
      <c r="A3" s="66" t="s">
        <v>242</v>
      </c>
      <c r="B3" s="66"/>
      <c r="C3" s="66"/>
      <c r="D3" s="65"/>
      <c r="E3" s="65"/>
      <c r="F3" s="65"/>
      <c r="G3" s="65"/>
      <c r="H3" s="65"/>
      <c r="I3" s="65"/>
    </row>
    <row r="4" spans="1:9" ht="15">
      <c r="A4" s="66" t="s">
        <v>254</v>
      </c>
      <c r="B4" s="66"/>
      <c r="C4" s="66"/>
      <c r="D4" s="65"/>
      <c r="E4" s="65"/>
      <c r="F4" s="65"/>
      <c r="G4" s="65"/>
      <c r="H4" s="65"/>
      <c r="I4" s="65"/>
    </row>
    <row r="5" spans="1:9" ht="15">
      <c r="A5" s="28" t="s">
        <v>3</v>
      </c>
      <c r="B5" s="29" t="s">
        <v>4</v>
      </c>
      <c r="C5" s="31" t="s">
        <v>5</v>
      </c>
      <c r="D5" s="31" t="s">
        <v>244</v>
      </c>
      <c r="E5" s="31" t="s">
        <v>245</v>
      </c>
      <c r="F5" s="28" t="s">
        <v>246</v>
      </c>
      <c r="G5" s="56" t="s">
        <v>247</v>
      </c>
      <c r="H5" s="32" t="s">
        <v>7</v>
      </c>
      <c r="I5" s="32" t="s">
        <v>8</v>
      </c>
    </row>
    <row r="6" spans="1:9" ht="15">
      <c r="A6" s="57"/>
      <c r="B6" s="67"/>
      <c r="C6" s="58"/>
      <c r="D6" s="59"/>
      <c r="E6" s="60"/>
      <c r="F6" s="68"/>
      <c r="G6" s="69" t="s">
        <v>248</v>
      </c>
      <c r="H6" s="70">
        <v>9700073.96</v>
      </c>
      <c r="I6" s="71"/>
    </row>
    <row r="7" spans="1:9" ht="15">
      <c r="A7" s="33"/>
      <c r="B7" s="72"/>
      <c r="C7" s="36"/>
      <c r="D7" s="34"/>
      <c r="E7" s="39"/>
      <c r="F7" s="73"/>
      <c r="G7" s="74" t="s">
        <v>249</v>
      </c>
      <c r="H7" s="75"/>
      <c r="I7" s="76"/>
    </row>
    <row r="8" spans="1:9" ht="15">
      <c r="A8" s="57"/>
      <c r="B8" s="67"/>
      <c r="C8" s="59"/>
      <c r="D8" s="59"/>
      <c r="E8" s="60"/>
      <c r="F8" s="68"/>
      <c r="G8" s="77" t="s">
        <v>250</v>
      </c>
      <c r="H8" s="70">
        <v>9700073.96</v>
      </c>
      <c r="I8" s="71"/>
    </row>
  </sheetData>
  <sheetProtection selectLockedCells="1" selectUnlockedCells="1"/>
  <mergeCells count="4">
    <mergeCell ref="A1:C1"/>
    <mergeCell ref="A2:C2"/>
    <mergeCell ref="A3:C3"/>
    <mergeCell ref="A4:C4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zoomScale="130" zoomScaleNormal="130" workbookViewId="0" topLeftCell="A1">
      <selection activeCell="A1" sqref="A1"/>
    </sheetView>
  </sheetViews>
  <sheetFormatPr defaultColWidth="8.00390625" defaultRowHeight="15"/>
  <cols>
    <col min="1" max="6" width="8.7109375" style="0" customWidth="1"/>
    <col min="7" max="7" width="28.28125" style="0" customWidth="1"/>
    <col min="8" max="8" width="10.57421875" style="0" customWidth="1"/>
    <col min="9" max="16384" width="8.7109375" style="0" customWidth="1"/>
  </cols>
  <sheetData>
    <row r="1" spans="1:9" ht="15.75">
      <c r="A1" s="64" t="s">
        <v>0</v>
      </c>
      <c r="B1" s="64"/>
      <c r="C1" s="64"/>
      <c r="D1" s="65"/>
      <c r="E1" s="65"/>
      <c r="F1" s="65"/>
      <c r="G1" s="65"/>
      <c r="H1" s="65"/>
      <c r="I1" s="65"/>
    </row>
    <row r="2" spans="1:9" ht="15.75">
      <c r="A2" s="64" t="s">
        <v>139</v>
      </c>
      <c r="B2" s="64"/>
      <c r="C2" s="64"/>
      <c r="D2" s="65"/>
      <c r="E2" s="65"/>
      <c r="F2" s="65"/>
      <c r="G2" s="65"/>
      <c r="H2" s="65"/>
      <c r="I2" s="65"/>
    </row>
    <row r="3" spans="1:9" ht="15">
      <c r="A3" s="66" t="s">
        <v>242</v>
      </c>
      <c r="B3" s="66"/>
      <c r="C3" s="66"/>
      <c r="D3" s="65"/>
      <c r="E3" s="65"/>
      <c r="F3" s="65"/>
      <c r="G3" s="65"/>
      <c r="H3" s="65"/>
      <c r="I3" s="65"/>
    </row>
    <row r="4" spans="1:9" ht="15">
      <c r="A4" s="66" t="s">
        <v>243</v>
      </c>
      <c r="B4" s="66"/>
      <c r="C4" s="66"/>
      <c r="D4" s="65"/>
      <c r="E4" s="65"/>
      <c r="F4" s="65"/>
      <c r="G4" s="65"/>
      <c r="H4" s="65"/>
      <c r="I4" s="65"/>
    </row>
    <row r="5" spans="1:9" ht="15">
      <c r="A5" s="28" t="s">
        <v>3</v>
      </c>
      <c r="B5" s="29" t="s">
        <v>4</v>
      </c>
      <c r="C5" s="31" t="s">
        <v>5</v>
      </c>
      <c r="D5" s="31" t="s">
        <v>244</v>
      </c>
      <c r="E5" s="31" t="s">
        <v>245</v>
      </c>
      <c r="F5" s="28" t="s">
        <v>246</v>
      </c>
      <c r="G5" s="56" t="s">
        <v>247</v>
      </c>
      <c r="H5" s="32" t="s">
        <v>7</v>
      </c>
      <c r="I5" s="32" t="s">
        <v>8</v>
      </c>
    </row>
    <row r="6" spans="1:9" ht="15">
      <c r="A6" s="57"/>
      <c r="B6" s="67"/>
      <c r="C6" s="58"/>
      <c r="D6" s="59"/>
      <c r="E6" s="60"/>
      <c r="F6" s="68"/>
      <c r="G6" s="69" t="s">
        <v>248</v>
      </c>
      <c r="H6" s="78">
        <v>432582.08</v>
      </c>
      <c r="I6" s="71"/>
    </row>
    <row r="7" spans="1:9" ht="15">
      <c r="A7" s="33"/>
      <c r="B7" s="72"/>
      <c r="C7" s="36"/>
      <c r="D7" s="34"/>
      <c r="E7" s="39"/>
      <c r="F7" s="73"/>
      <c r="G7" s="74" t="s">
        <v>249</v>
      </c>
      <c r="H7" s="76"/>
      <c r="I7" s="76"/>
    </row>
    <row r="8" spans="1:9" ht="15">
      <c r="A8" s="57"/>
      <c r="B8" s="67"/>
      <c r="C8" s="59"/>
      <c r="D8" s="59"/>
      <c r="E8" s="60"/>
      <c r="F8" s="68"/>
      <c r="G8" s="77" t="s">
        <v>250</v>
      </c>
      <c r="H8" s="78">
        <v>432582.08</v>
      </c>
      <c r="I8" s="71"/>
    </row>
  </sheetData>
  <sheetProtection selectLockedCells="1" selectUnlockedCells="1"/>
  <mergeCells count="4">
    <mergeCell ref="A1:C1"/>
    <mergeCell ref="A2:C2"/>
    <mergeCell ref="A3:C3"/>
    <mergeCell ref="A4:C4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17946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2018-08-03T16:21:30Z</cp:lastPrinted>
  <dcterms:created xsi:type="dcterms:W3CDTF">2015-08-02T21:04:30Z</dcterms:created>
  <dcterms:modified xsi:type="dcterms:W3CDTF">2018-08-09T14:01:48Z</dcterms:modified>
  <cp:category/>
  <cp:version/>
  <cp:contentType/>
  <cp:contentStatus/>
  <cp:revision>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